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drozdova\Desktop\"/>
    </mc:Choice>
  </mc:AlternateContent>
  <bookViews>
    <workbookView xWindow="0" yWindow="0" windowWidth="0" windowHeight="0"/>
  </bookViews>
  <sheets>
    <sheet name="Rekapitulace stavby" sheetId="1" r:id="rId1"/>
    <sheet name="SO 101 - ŠKOLNÍ " sheetId="2" r:id="rId2"/>
    <sheet name="SO 102 - ZA UČILIŠTĚM" sheetId="3" r:id="rId3"/>
    <sheet name="SO 103 - SADOVÁ" sheetId="4" r:id="rId4"/>
    <sheet name="SO 104 - PŘÍČNÁ " sheetId="5" r:id="rId5"/>
    <sheet name="SO 105 - ZAHRADNÍ" sheetId="6" r:id="rId6"/>
    <sheet name="SO 106 - LIPOVÁ" sheetId="7" r:id="rId7"/>
    <sheet name="SO 107 - VRN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101 - ŠKOLNÍ '!$C$124:$K$294</definedName>
    <definedName name="_xlnm.Print_Area" localSheetId="1">'SO 101 - ŠKOLNÍ '!$C$4:$J$76,'SO 101 - ŠKOLNÍ '!$C$82:$J$106,'SO 101 - ŠKOLNÍ '!$C$112:$J$294</definedName>
    <definedName name="_xlnm.Print_Titles" localSheetId="1">'SO 101 - ŠKOLNÍ '!$124:$124</definedName>
    <definedName name="_xlnm._FilterDatabase" localSheetId="2" hidden="1">'SO 102 - ZA UČILIŠTĚM'!$C$124:$K$220</definedName>
    <definedName name="_xlnm.Print_Area" localSheetId="2">'SO 102 - ZA UČILIŠTĚM'!$C$4:$J$76,'SO 102 - ZA UČILIŠTĚM'!$C$82:$J$106,'SO 102 - ZA UČILIŠTĚM'!$C$112:$J$220</definedName>
    <definedName name="_xlnm.Print_Titles" localSheetId="2">'SO 102 - ZA UČILIŠTĚM'!$124:$124</definedName>
    <definedName name="_xlnm._FilterDatabase" localSheetId="3" hidden="1">'SO 103 - SADOVÁ'!$C$124:$K$221</definedName>
    <definedName name="_xlnm.Print_Area" localSheetId="3">'SO 103 - SADOVÁ'!$C$4:$J$76,'SO 103 - SADOVÁ'!$C$82:$J$106,'SO 103 - SADOVÁ'!$C$112:$J$221</definedName>
    <definedName name="_xlnm.Print_Titles" localSheetId="3">'SO 103 - SADOVÁ'!$124:$124</definedName>
    <definedName name="_xlnm._FilterDatabase" localSheetId="4" hidden="1">'SO 104 - PŘÍČNÁ '!$C$124:$K$210</definedName>
    <definedName name="_xlnm.Print_Area" localSheetId="4">'SO 104 - PŘÍČNÁ '!$C$4:$J$76,'SO 104 - PŘÍČNÁ '!$C$82:$J$106,'SO 104 - PŘÍČNÁ '!$C$112:$J$210</definedName>
    <definedName name="_xlnm.Print_Titles" localSheetId="4">'SO 104 - PŘÍČNÁ '!$124:$124</definedName>
    <definedName name="_xlnm._FilterDatabase" localSheetId="5" hidden="1">'SO 105 - ZAHRADNÍ'!$C$124:$K$223</definedName>
    <definedName name="_xlnm.Print_Area" localSheetId="5">'SO 105 - ZAHRADNÍ'!$C$4:$J$76,'SO 105 - ZAHRADNÍ'!$C$82:$J$106,'SO 105 - ZAHRADNÍ'!$C$112:$J$223</definedName>
    <definedName name="_xlnm.Print_Titles" localSheetId="5">'SO 105 - ZAHRADNÍ'!$124:$124</definedName>
    <definedName name="_xlnm._FilterDatabase" localSheetId="6" hidden="1">'SO 106 - LIPOVÁ'!$C$124:$K$190</definedName>
    <definedName name="_xlnm.Print_Area" localSheetId="6">'SO 106 - LIPOVÁ'!$C$4:$J$76,'SO 106 - LIPOVÁ'!$C$82:$J$106,'SO 106 - LIPOVÁ'!$C$112:$J$190</definedName>
    <definedName name="_xlnm.Print_Titles" localSheetId="6">'SO 106 - LIPOVÁ'!$124:$124</definedName>
    <definedName name="_xlnm._FilterDatabase" localSheetId="7" hidden="1">'SO 107 - VRN'!$C$116:$K$133</definedName>
    <definedName name="_xlnm.Print_Area" localSheetId="7">'SO 107 - VRN'!$C$4:$J$76,'SO 107 - VRN'!$C$82:$J$98,'SO 107 - VRN'!$C$104:$J$133</definedName>
    <definedName name="_xlnm.Print_Titles" localSheetId="7">'SO 107 - VRN'!$116:$116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111"/>
  <c r="E7"/>
  <c r="E107"/>
  <c i="7" r="J37"/>
  <c r="J36"/>
  <c i="1" r="AY100"/>
  <c i="7" r="J35"/>
  <c i="1" r="AX100"/>
  <c i="7" r="BI189"/>
  <c r="BH189"/>
  <c r="BG189"/>
  <c r="BF189"/>
  <c r="T189"/>
  <c r="T188"/>
  <c r="R189"/>
  <c r="R188"/>
  <c r="P189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19"/>
  <c r="E117"/>
  <c r="F89"/>
  <c r="E87"/>
  <c r="J24"/>
  <c r="E24"/>
  <c r="J122"/>
  <c r="J23"/>
  <c r="J21"/>
  <c r="E21"/>
  <c r="J91"/>
  <c r="J20"/>
  <c r="J18"/>
  <c r="E18"/>
  <c r="F92"/>
  <c r="J17"/>
  <c r="J15"/>
  <c r="E15"/>
  <c r="F121"/>
  <c r="J14"/>
  <c r="J12"/>
  <c r="J119"/>
  <c r="E7"/>
  <c r="E85"/>
  <c i="6" r="J37"/>
  <c r="J36"/>
  <c i="1" r="AY99"/>
  <c i="6" r="J35"/>
  <c i="1" r="AX99"/>
  <c i="6" r="BI222"/>
  <c r="BH222"/>
  <c r="BG222"/>
  <c r="BF222"/>
  <c r="T222"/>
  <c r="T221"/>
  <c r="R222"/>
  <c r="R221"/>
  <c r="P222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121"/>
  <c r="J14"/>
  <c r="J12"/>
  <c r="J119"/>
  <c r="E7"/>
  <c r="E115"/>
  <c i="5" r="J37"/>
  <c r="J36"/>
  <c i="1" r="AY98"/>
  <c i="5" r="J35"/>
  <c i="1" r="AX98"/>
  <c i="5" r="BI209"/>
  <c r="BH209"/>
  <c r="BG209"/>
  <c r="BF209"/>
  <c r="T209"/>
  <c r="T208"/>
  <c r="R209"/>
  <c r="R208"/>
  <c r="P209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T144"/>
  <c r="R145"/>
  <c r="R144"/>
  <c r="P145"/>
  <c r="P144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91"/>
  <c r="J14"/>
  <c r="J12"/>
  <c r="J119"/>
  <c r="E7"/>
  <c r="E85"/>
  <c i="4" r="J37"/>
  <c r="J36"/>
  <c i="1" r="AY97"/>
  <c i="4" r="J35"/>
  <c i="1" r="AX97"/>
  <c i="4" r="BI220"/>
  <c r="BH220"/>
  <c r="BG220"/>
  <c r="BF220"/>
  <c r="T220"/>
  <c r="T219"/>
  <c r="R220"/>
  <c r="R219"/>
  <c r="P220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F119"/>
  <c r="E117"/>
  <c r="F89"/>
  <c r="E87"/>
  <c r="J24"/>
  <c r="E24"/>
  <c r="J92"/>
  <c r="J23"/>
  <c r="J21"/>
  <c r="E21"/>
  <c r="J121"/>
  <c r="J20"/>
  <c r="J18"/>
  <c r="E18"/>
  <c r="F92"/>
  <c r="J17"/>
  <c r="J15"/>
  <c r="E15"/>
  <c r="F91"/>
  <c r="J14"/>
  <c r="J12"/>
  <c r="J119"/>
  <c r="E7"/>
  <c r="E85"/>
  <c i="3" r="J37"/>
  <c r="J36"/>
  <c i="1" r="AY96"/>
  <c i="3" r="J35"/>
  <c i="1" r="AX96"/>
  <c i="3" r="BI219"/>
  <c r="BH219"/>
  <c r="BG219"/>
  <c r="BF219"/>
  <c r="T219"/>
  <c r="T218"/>
  <c r="R219"/>
  <c r="R218"/>
  <c r="P219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T147"/>
  <c r="R148"/>
  <c r="R147"/>
  <c r="P148"/>
  <c r="P147"/>
  <c r="BI144"/>
  <c r="BH144"/>
  <c r="BG144"/>
  <c r="BF144"/>
  <c r="T144"/>
  <c r="R144"/>
  <c r="P144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BI129"/>
  <c r="BH129"/>
  <c r="BG129"/>
  <c r="BF129"/>
  <c r="T129"/>
  <c r="R129"/>
  <c r="P129"/>
  <c r="F119"/>
  <c r="E117"/>
  <c r="F89"/>
  <c r="E87"/>
  <c r="J24"/>
  <c r="E24"/>
  <c r="J122"/>
  <c r="J23"/>
  <c r="J21"/>
  <c r="E21"/>
  <c r="J91"/>
  <c r="J20"/>
  <c r="J18"/>
  <c r="E18"/>
  <c r="F122"/>
  <c r="J17"/>
  <c r="J15"/>
  <c r="E15"/>
  <c r="F121"/>
  <c r="J14"/>
  <c r="J12"/>
  <c r="J119"/>
  <c r="E7"/>
  <c r="E115"/>
  <c i="2" r="J37"/>
  <c r="J36"/>
  <c i="1" r="AY95"/>
  <c i="2" r="J35"/>
  <c i="1" r="AX95"/>
  <c i="2" r="BI293"/>
  <c r="BH293"/>
  <c r="BG293"/>
  <c r="BF293"/>
  <c r="T293"/>
  <c r="T292"/>
  <c r="R293"/>
  <c r="R292"/>
  <c r="P293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3"/>
  <c r="BH273"/>
  <c r="BG273"/>
  <c r="BF273"/>
  <c r="T273"/>
  <c r="R273"/>
  <c r="P273"/>
  <c r="BI267"/>
  <c r="BH267"/>
  <c r="BG267"/>
  <c r="BF267"/>
  <c r="T267"/>
  <c r="R267"/>
  <c r="P267"/>
  <c r="BI265"/>
  <c r="BH265"/>
  <c r="BG265"/>
  <c r="BF265"/>
  <c r="T265"/>
  <c r="R265"/>
  <c r="P265"/>
  <c r="BI259"/>
  <c r="BH259"/>
  <c r="BG259"/>
  <c r="BF259"/>
  <c r="T259"/>
  <c r="R259"/>
  <c r="P259"/>
  <c r="BI257"/>
  <c r="BH257"/>
  <c r="BG257"/>
  <c r="BF257"/>
  <c r="T257"/>
  <c r="R257"/>
  <c r="P257"/>
  <c r="BI250"/>
  <c r="BH250"/>
  <c r="BG250"/>
  <c r="BF250"/>
  <c r="T250"/>
  <c r="R250"/>
  <c r="P250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0"/>
  <c r="BH210"/>
  <c r="BG210"/>
  <c r="BF210"/>
  <c r="T210"/>
  <c r="R210"/>
  <c r="P210"/>
  <c r="BI203"/>
  <c r="BH203"/>
  <c r="BG203"/>
  <c r="BF203"/>
  <c r="T203"/>
  <c r="R203"/>
  <c r="P203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3"/>
  <c r="BH183"/>
  <c r="BG183"/>
  <c r="BF183"/>
  <c r="T183"/>
  <c r="R183"/>
  <c r="P183"/>
  <c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38"/>
  <c r="BH138"/>
  <c r="BG138"/>
  <c r="BF138"/>
  <c r="T138"/>
  <c r="R138"/>
  <c r="P138"/>
  <c r="BI136"/>
  <c r="BH136"/>
  <c r="BG136"/>
  <c r="BF136"/>
  <c r="T136"/>
  <c r="R136"/>
  <c r="P136"/>
  <c r="BI129"/>
  <c r="BH129"/>
  <c r="BG129"/>
  <c r="BF129"/>
  <c r="T129"/>
  <c r="R129"/>
  <c r="P129"/>
  <c r="F119"/>
  <c r="E117"/>
  <c r="F89"/>
  <c r="E87"/>
  <c r="J24"/>
  <c r="E24"/>
  <c r="J92"/>
  <c r="J23"/>
  <c r="J21"/>
  <c r="E21"/>
  <c r="J121"/>
  <c r="J20"/>
  <c r="J18"/>
  <c r="E18"/>
  <c r="F92"/>
  <c r="J17"/>
  <c r="J15"/>
  <c r="E15"/>
  <c r="F121"/>
  <c r="J14"/>
  <c r="J12"/>
  <c r="J89"/>
  <c r="E7"/>
  <c r="E85"/>
  <c i="1" r="L90"/>
  <c r="AM90"/>
  <c r="AM89"/>
  <c r="L89"/>
  <c r="AM87"/>
  <c r="L87"/>
  <c r="L85"/>
  <c r="L84"/>
  <c i="2" r="BK290"/>
  <c r="BK267"/>
  <c r="BK257"/>
  <c r="BK240"/>
  <c r="BK183"/>
  <c r="J173"/>
  <c r="BK144"/>
  <c r="J293"/>
  <c r="J284"/>
  <c r="J280"/>
  <c r="J265"/>
  <c r="J235"/>
  <c r="J222"/>
  <c r="BK210"/>
  <c r="BK189"/>
  <c r="BK149"/>
  <c r="J290"/>
  <c r="BK280"/>
  <c r="J257"/>
  <c r="BK238"/>
  <c r="BK233"/>
  <c r="J189"/>
  <c r="BK167"/>
  <c r="J144"/>
  <c r="BK129"/>
  <c r="J236"/>
  <c r="J210"/>
  <c r="J197"/>
  <c r="J175"/>
  <c r="J149"/>
  <c r="BK136"/>
  <c i="3" r="J216"/>
  <c r="J208"/>
  <c r="BK206"/>
  <c r="J202"/>
  <c r="J179"/>
  <c r="BK167"/>
  <c r="J161"/>
  <c r="BK212"/>
  <c r="BK192"/>
  <c r="J177"/>
  <c r="BK155"/>
  <c r="BK144"/>
  <c r="BK131"/>
  <c r="BK210"/>
  <c r="BK199"/>
  <c r="BK184"/>
  <c r="J155"/>
  <c r="J142"/>
  <c r="J129"/>
  <c r="BK214"/>
  <c r="J199"/>
  <c r="BK194"/>
  <c r="J184"/>
  <c r="J173"/>
  <c r="BK136"/>
  <c i="4" r="BK215"/>
  <c r="J207"/>
  <c r="BK198"/>
  <c r="J193"/>
  <c r="J172"/>
  <c r="BK213"/>
  <c r="BK193"/>
  <c r="J182"/>
  <c r="BK169"/>
  <c r="J150"/>
  <c r="J157"/>
  <c r="BK146"/>
  <c r="J220"/>
  <c r="J211"/>
  <c r="BK207"/>
  <c r="J198"/>
  <c r="BK185"/>
  <c r="J169"/>
  <c r="J160"/>
  <c r="BK154"/>
  <c r="BK131"/>
  <c i="5" r="BK206"/>
  <c r="BK189"/>
  <c r="J164"/>
  <c r="J145"/>
  <c r="J129"/>
  <c r="J204"/>
  <c r="J198"/>
  <c r="BK179"/>
  <c r="BK161"/>
  <c r="J134"/>
  <c r="BK198"/>
  <c r="J187"/>
  <c r="J141"/>
  <c r="BK200"/>
  <c r="J184"/>
  <c r="BK174"/>
  <c r="J161"/>
  <c r="BK149"/>
  <c r="BK129"/>
  <c i="6" r="BK217"/>
  <c r="BK197"/>
  <c r="J180"/>
  <c r="BK160"/>
  <c r="BK157"/>
  <c r="J141"/>
  <c r="J215"/>
  <c r="J211"/>
  <c r="J202"/>
  <c r="BK187"/>
  <c r="BK180"/>
  <c r="BK154"/>
  <c r="J222"/>
  <c r="J209"/>
  <c r="J187"/>
  <c r="J176"/>
  <c r="BK163"/>
  <c r="BK151"/>
  <c r="BK131"/>
  <c r="J217"/>
  <c r="J190"/>
  <c r="J178"/>
  <c r="J163"/>
  <c r="J157"/>
  <c r="J151"/>
  <c r="BK136"/>
  <c i="7" r="BK182"/>
  <c r="BK149"/>
  <c r="BK186"/>
  <c r="BK176"/>
  <c r="J166"/>
  <c r="BK146"/>
  <c r="J139"/>
  <c r="J184"/>
  <c r="BK169"/>
  <c r="J135"/>
  <c r="BK184"/>
  <c r="J172"/>
  <c r="J155"/>
  <c r="J149"/>
  <c r="J132"/>
  <c i="8" r="J125"/>
  <c r="J126"/>
  <c r="BK123"/>
  <c r="BK121"/>
  <c r="J130"/>
  <c r="J119"/>
  <c i="2" r="BK293"/>
  <c r="BK284"/>
  <c r="BK265"/>
  <c r="BK250"/>
  <c r="BK222"/>
  <c r="BK177"/>
  <c r="BK138"/>
  <c r="J288"/>
  <c r="BK282"/>
  <c r="J267"/>
  <c r="J243"/>
  <c r="J233"/>
  <c r="J217"/>
  <c r="BK197"/>
  <c r="J183"/>
  <c r="J146"/>
  <c r="J282"/>
  <c r="J259"/>
  <c r="J240"/>
  <c r="BK235"/>
  <c r="J194"/>
  <c r="BK173"/>
  <c r="J161"/>
  <c r="J136"/>
  <c r="J250"/>
  <c r="BK217"/>
  <c r="J177"/>
  <c r="J167"/>
  <c r="J138"/>
  <c i="1" r="AS94"/>
  <c i="3" r="J158"/>
  <c r="J131"/>
  <c r="J189"/>
  <c r="BK161"/>
  <c r="BK152"/>
  <c r="BK142"/>
  <c r="BK219"/>
  <c r="BK197"/>
  <c r="BK173"/>
  <c r="J152"/>
  <c r="J136"/>
  <c r="BK216"/>
  <c r="J212"/>
  <c r="BK202"/>
  <c r="J197"/>
  <c r="BK189"/>
  <c r="BK177"/>
  <c r="BK164"/>
  <c i="4" r="BK217"/>
  <c r="BK209"/>
  <c r="J203"/>
  <c r="J185"/>
  <c r="J175"/>
  <c r="J131"/>
  <c r="BK200"/>
  <c r="BK175"/>
  <c r="J166"/>
  <c r="BK141"/>
  <c r="J154"/>
  <c r="J143"/>
  <c r="J217"/>
  <c r="J209"/>
  <c r="BK203"/>
  <c r="J195"/>
  <c r="BK182"/>
  <c r="BK166"/>
  <c r="BK157"/>
  <c r="J146"/>
  <c r="J141"/>
  <c r="BK129"/>
  <c i="5" r="BK202"/>
  <c r="BK184"/>
  <c r="BK158"/>
  <c r="BK141"/>
  <c r="BK209"/>
  <c r="J200"/>
  <c r="BK182"/>
  <c r="J158"/>
  <c r="BK152"/>
  <c r="J206"/>
  <c r="BK192"/>
  <c r="J174"/>
  <c r="J139"/>
  <c r="J196"/>
  <c r="J182"/>
  <c r="J171"/>
  <c r="J155"/>
  <c r="BK145"/>
  <c r="BK134"/>
  <c i="6" r="J219"/>
  <c r="J195"/>
  <c r="BK178"/>
  <c r="BK169"/>
  <c r="BK143"/>
  <c r="BK129"/>
  <c r="BK213"/>
  <c r="BK205"/>
  <c r="J197"/>
  <c r="J184"/>
  <c r="J169"/>
  <c r="J136"/>
  <c r="BK211"/>
  <c r="J205"/>
  <c r="BK184"/>
  <c r="BK172"/>
  <c r="J154"/>
  <c r="BK147"/>
  <c r="J129"/>
  <c r="BK215"/>
  <c r="BK192"/>
  <c r="BK182"/>
  <c r="BK166"/>
  <c r="J160"/>
  <c r="J147"/>
  <c i="7" r="J189"/>
  <c r="J169"/>
  <c r="J146"/>
  <c r="J182"/>
  <c r="BK172"/>
  <c r="BK152"/>
  <c r="BK189"/>
  <c r="BK178"/>
  <c r="BK166"/>
  <c r="BK155"/>
  <c r="BK132"/>
  <c r="J180"/>
  <c r="J163"/>
  <c r="J152"/>
  <c r="BK139"/>
  <c r="J129"/>
  <c i="8" r="BK126"/>
  <c r="J132"/>
  <c r="J121"/>
  <c r="J123"/>
  <c r="BK119"/>
  <c r="BK128"/>
  <c i="2" r="BK288"/>
  <c r="BK259"/>
  <c r="BK227"/>
  <c r="BK155"/>
  <c r="J286"/>
  <c r="BK273"/>
  <c r="J227"/>
  <c r="BK194"/>
  <c r="BK286"/>
  <c r="J273"/>
  <c r="BK243"/>
  <c r="BK236"/>
  <c r="BK203"/>
  <c r="BK175"/>
  <c r="J155"/>
  <c r="BK146"/>
  <c r="J238"/>
  <c r="J203"/>
  <c r="BK161"/>
  <c r="J129"/>
  <c i="3" r="J214"/>
  <c r="BK181"/>
  <c r="J170"/>
  <c r="J164"/>
  <c r="J144"/>
  <c r="BK208"/>
  <c r="BK179"/>
  <c r="BK158"/>
  <c r="BK148"/>
  <c r="BK129"/>
  <c r="J206"/>
  <c r="J194"/>
  <c r="BK170"/>
  <c r="J148"/>
  <c r="J219"/>
  <c r="J210"/>
  <c r="J192"/>
  <c r="J181"/>
  <c r="J167"/>
  <c i="4" r="BK220"/>
  <c r="J213"/>
  <c r="BK195"/>
  <c r="BK190"/>
  <c r="J178"/>
  <c r="J163"/>
  <c r="BK211"/>
  <c r="BK178"/>
  <c r="BK160"/>
  <c r="J136"/>
  <c r="BK150"/>
  <c r="J129"/>
  <c r="J215"/>
  <c r="J200"/>
  <c r="J190"/>
  <c r="BK172"/>
  <c r="BK163"/>
  <c r="BK143"/>
  <c r="BK136"/>
  <c i="5" r="BK204"/>
  <c r="J192"/>
  <c r="BK167"/>
  <c r="J149"/>
  <c r="BK131"/>
  <c r="J202"/>
  <c r="J189"/>
  <c r="J167"/>
  <c r="BK155"/>
  <c r="J131"/>
  <c r="BK196"/>
  <c r="BK171"/>
  <c r="J209"/>
  <c r="BK187"/>
  <c r="J179"/>
  <c r="BK164"/>
  <c r="J152"/>
  <c r="BK139"/>
  <c i="6" r="BK222"/>
  <c r="BK202"/>
  <c r="J192"/>
  <c r="J172"/>
  <c r="J131"/>
  <c r="BK209"/>
  <c r="BK190"/>
  <c r="J182"/>
  <c r="BK219"/>
  <c r="BK195"/>
  <c r="J166"/>
  <c r="BK141"/>
  <c r="J213"/>
  <c r="BK176"/>
  <c r="J143"/>
  <c i="7" r="J160"/>
  <c r="BK129"/>
  <c r="BK180"/>
  <c r="BK163"/>
  <c r="J143"/>
  <c r="J176"/>
  <c r="BK143"/>
  <c r="J186"/>
  <c r="J178"/>
  <c r="BK160"/>
  <c r="BK135"/>
  <c i="8" r="BK130"/>
  <c r="BK125"/>
  <c r="J128"/>
  <c r="BK132"/>
  <c i="2" l="1" r="P128"/>
  <c r="P127"/>
  <c r="R128"/>
  <c r="R127"/>
  <c r="BK182"/>
  <c r="J182"/>
  <c r="J101"/>
  <c r="R182"/>
  <c r="P242"/>
  <c r="P232"/>
  <c r="R242"/>
  <c r="R232"/>
  <c r="BK279"/>
  <c r="J279"/>
  <c r="J104"/>
  <c r="T279"/>
  <c i="3" r="P128"/>
  <c r="P127"/>
  <c r="T128"/>
  <c r="T127"/>
  <c r="BK151"/>
  <c r="J151"/>
  <c r="J101"/>
  <c r="R151"/>
  <c r="P183"/>
  <c r="P176"/>
  <c r="T183"/>
  <c r="T176"/>
  <c r="BK205"/>
  <c r="J205"/>
  <c r="J104"/>
  <c r="T205"/>
  <c i="4" r="BK128"/>
  <c r="J128"/>
  <c r="J99"/>
  <c r="T128"/>
  <c r="T127"/>
  <c r="P153"/>
  <c r="T153"/>
  <c r="BK184"/>
  <c r="J184"/>
  <c r="J103"/>
  <c r="T184"/>
  <c r="T181"/>
  <c r="P206"/>
  <c r="R206"/>
  <c i="5" r="P128"/>
  <c r="P127"/>
  <c r="T128"/>
  <c r="T127"/>
  <c r="P148"/>
  <c r="R148"/>
  <c r="P173"/>
  <c r="P170"/>
  <c r="R173"/>
  <c r="R170"/>
  <c r="BK195"/>
  <c r="J195"/>
  <c r="J104"/>
  <c r="T195"/>
  <c i="6" r="P128"/>
  <c r="P127"/>
  <c r="R128"/>
  <c r="R127"/>
  <c r="BK150"/>
  <c r="J150"/>
  <c r="J101"/>
  <c r="T150"/>
  <c r="P186"/>
  <c r="P175"/>
  <c r="R186"/>
  <c r="R175"/>
  <c r="BK208"/>
  <c r="J208"/>
  <c r="J104"/>
  <c r="T208"/>
  <c i="7" r="BK128"/>
  <c r="J128"/>
  <c r="J99"/>
  <c r="R128"/>
  <c r="R127"/>
  <c r="BK142"/>
  <c r="J142"/>
  <c r="J101"/>
  <c r="T142"/>
  <c r="BK159"/>
  <c r="BK158"/>
  <c r="J158"/>
  <c r="J102"/>
  <c r="T159"/>
  <c r="T158"/>
  <c r="P175"/>
  <c r="R175"/>
  <c i="8" r="BK118"/>
  <c r="BK117"/>
  <c r="J117"/>
  <c r="J96"/>
  <c r="R118"/>
  <c r="R117"/>
  <c i="2" r="BK128"/>
  <c r="J128"/>
  <c r="J99"/>
  <c r="T128"/>
  <c r="T127"/>
  <c r="P182"/>
  <c r="T182"/>
  <c r="BK242"/>
  <c r="J242"/>
  <c r="J103"/>
  <c r="T242"/>
  <c r="T232"/>
  <c r="P279"/>
  <c r="R279"/>
  <c i="3" r="BK128"/>
  <c r="J128"/>
  <c r="J99"/>
  <c r="R128"/>
  <c r="R127"/>
  <c r="P151"/>
  <c r="T151"/>
  <c r="BK183"/>
  <c r="J183"/>
  <c r="J103"/>
  <c r="R183"/>
  <c r="R176"/>
  <c r="P205"/>
  <c r="R205"/>
  <c i="4" r="P128"/>
  <c r="P127"/>
  <c r="R128"/>
  <c r="R127"/>
  <c r="BK153"/>
  <c r="J153"/>
  <c r="J101"/>
  <c r="R153"/>
  <c r="P184"/>
  <c r="P181"/>
  <c r="R184"/>
  <c r="R181"/>
  <c r="BK206"/>
  <c r="J206"/>
  <c r="J104"/>
  <c r="T206"/>
  <c i="5" r="BK128"/>
  <c r="R128"/>
  <c r="R127"/>
  <c r="BK148"/>
  <c r="J148"/>
  <c r="J101"/>
  <c r="T148"/>
  <c r="BK173"/>
  <c r="J173"/>
  <c r="J103"/>
  <c r="T173"/>
  <c r="T170"/>
  <c r="P195"/>
  <c r="R195"/>
  <c i="6" r="BK128"/>
  <c r="T128"/>
  <c r="T127"/>
  <c r="P150"/>
  <c r="R150"/>
  <c r="BK186"/>
  <c r="J186"/>
  <c r="J103"/>
  <c r="T186"/>
  <c r="T175"/>
  <c r="P208"/>
  <c r="R208"/>
  <c i="7" r="P128"/>
  <c r="P127"/>
  <c r="T128"/>
  <c r="T127"/>
  <c r="P142"/>
  <c r="R142"/>
  <c r="P159"/>
  <c r="P158"/>
  <c r="R159"/>
  <c r="R158"/>
  <c r="BK175"/>
  <c r="J175"/>
  <c r="J104"/>
  <c r="T175"/>
  <c i="8" r="P118"/>
  <c r="P117"/>
  <c i="1" r="AU101"/>
  <c i="8" r="T118"/>
  <c r="T117"/>
  <c i="2" r="BK176"/>
  <c r="J176"/>
  <c r="J100"/>
  <c r="BK232"/>
  <c r="J232"/>
  <c r="J102"/>
  <c i="3" r="BK218"/>
  <c r="J218"/>
  <c r="J105"/>
  <c i="5" r="BK170"/>
  <c r="J170"/>
  <c r="J102"/>
  <c r="BK208"/>
  <c r="J208"/>
  <c r="J105"/>
  <c i="6" r="BK146"/>
  <c r="J146"/>
  <c r="J100"/>
  <c i="2" r="BK292"/>
  <c r="J292"/>
  <c r="J105"/>
  <c i="3" r="BK147"/>
  <c r="J147"/>
  <c r="J100"/>
  <c r="BK176"/>
  <c r="J176"/>
  <c r="J102"/>
  <c i="4" r="BK149"/>
  <c r="J149"/>
  <c r="J100"/>
  <c r="BK181"/>
  <c r="J181"/>
  <c r="J102"/>
  <c r="BK219"/>
  <c r="J219"/>
  <c r="J105"/>
  <c i="5" r="BK144"/>
  <c r="J144"/>
  <c r="J100"/>
  <c i="6" r="BK175"/>
  <c r="J175"/>
  <c r="J102"/>
  <c r="BK221"/>
  <c r="J221"/>
  <c r="J105"/>
  <c i="7" r="BK138"/>
  <c r="J138"/>
  <c r="J100"/>
  <c r="BK188"/>
  <c r="J188"/>
  <c r="J105"/>
  <c r="J159"/>
  <c r="J103"/>
  <c i="8" r="J91"/>
  <c r="BE119"/>
  <c r="E85"/>
  <c r="F91"/>
  <c r="J92"/>
  <c r="F114"/>
  <c r="BE123"/>
  <c r="BE125"/>
  <c r="BE126"/>
  <c r="J89"/>
  <c r="BE128"/>
  <c r="BE132"/>
  <c r="BE121"/>
  <c r="BE130"/>
  <c i="6" r="J128"/>
  <c r="J99"/>
  <c i="7" r="F91"/>
  <c r="E115"/>
  <c r="F122"/>
  <c r="BE139"/>
  <c r="BE189"/>
  <c r="J89"/>
  <c r="J92"/>
  <c r="J121"/>
  <c r="BE129"/>
  <c r="BE135"/>
  <c r="BE146"/>
  <c r="BE149"/>
  <c r="BE160"/>
  <c r="BE163"/>
  <c r="BE169"/>
  <c r="BE180"/>
  <c r="BE186"/>
  <c r="BE132"/>
  <c r="BE143"/>
  <c r="BE155"/>
  <c r="BE166"/>
  <c r="BE182"/>
  <c r="BE152"/>
  <c r="BE172"/>
  <c r="BE176"/>
  <c r="BE178"/>
  <c r="BE184"/>
  <c i="5" r="J128"/>
  <c r="J99"/>
  <c i="6" r="E85"/>
  <c r="J89"/>
  <c r="J92"/>
  <c r="BE129"/>
  <c r="BE131"/>
  <c r="BE136"/>
  <c r="BE151"/>
  <c r="BE172"/>
  <c r="BE184"/>
  <c r="BE195"/>
  <c r="BE197"/>
  <c r="BE202"/>
  <c r="BE209"/>
  <c r="BE213"/>
  <c r="F122"/>
  <c r="BE143"/>
  <c r="BE154"/>
  <c r="BE178"/>
  <c r="BE180"/>
  <c r="BE190"/>
  <c r="BE211"/>
  <c r="BE215"/>
  <c r="F91"/>
  <c r="BE141"/>
  <c r="BE147"/>
  <c r="BE157"/>
  <c r="BE160"/>
  <c r="BE163"/>
  <c r="BE166"/>
  <c r="BE169"/>
  <c r="BE176"/>
  <c r="BE182"/>
  <c r="BE192"/>
  <c r="BE217"/>
  <c r="BE219"/>
  <c r="J91"/>
  <c r="BE187"/>
  <c r="BE205"/>
  <c r="BE222"/>
  <c i="5" r="J89"/>
  <c r="J92"/>
  <c r="J121"/>
  <c r="BE149"/>
  <c r="BE158"/>
  <c r="BE204"/>
  <c r="BE209"/>
  <c r="F92"/>
  <c r="E115"/>
  <c r="F121"/>
  <c r="BE134"/>
  <c r="BE145"/>
  <c r="BE155"/>
  <c r="BE161"/>
  <c r="BE164"/>
  <c r="BE182"/>
  <c r="BE189"/>
  <c r="BE200"/>
  <c r="BE206"/>
  <c r="BE139"/>
  <c r="BE141"/>
  <c r="BE167"/>
  <c r="BE184"/>
  <c r="BE202"/>
  <c r="BE129"/>
  <c r="BE131"/>
  <c r="BE152"/>
  <c r="BE171"/>
  <c r="BE174"/>
  <c r="BE179"/>
  <c r="BE187"/>
  <c r="BE192"/>
  <c r="BE196"/>
  <c r="BE198"/>
  <c i="3" r="BK127"/>
  <c r="J127"/>
  <c r="J98"/>
  <c i="4" r="J89"/>
  <c r="E115"/>
  <c r="F121"/>
  <c r="J122"/>
  <c r="BE160"/>
  <c r="BE185"/>
  <c r="BE190"/>
  <c r="BE209"/>
  <c r="BE213"/>
  <c r="F122"/>
  <c r="BE131"/>
  <c r="BE141"/>
  <c r="BE129"/>
  <c r="BE143"/>
  <c r="BE150"/>
  <c r="BE154"/>
  <c r="BE163"/>
  <c r="BE166"/>
  <c r="BE172"/>
  <c r="BE178"/>
  <c r="BE182"/>
  <c r="BE198"/>
  <c r="BE203"/>
  <c r="BE211"/>
  <c r="BE215"/>
  <c r="BE217"/>
  <c r="J91"/>
  <c r="BE136"/>
  <c r="BE146"/>
  <c r="BE157"/>
  <c r="BE169"/>
  <c r="BE175"/>
  <c r="BE193"/>
  <c r="BE195"/>
  <c r="BE200"/>
  <c r="BE207"/>
  <c r="BE220"/>
  <c i="3" r="E85"/>
  <c r="F92"/>
  <c r="BE129"/>
  <c r="BE136"/>
  <c r="BE142"/>
  <c r="BE144"/>
  <c r="BE210"/>
  <c r="BE219"/>
  <c r="J89"/>
  <c r="J92"/>
  <c r="J121"/>
  <c r="BE152"/>
  <c r="BE155"/>
  <c r="BE158"/>
  <c r="BE177"/>
  <c r="BE179"/>
  <c r="BE189"/>
  <c r="BE202"/>
  <c r="BE212"/>
  <c r="BE214"/>
  <c i="2" r="BK127"/>
  <c r="J127"/>
  <c r="J98"/>
  <c i="3" r="F91"/>
  <c r="BE164"/>
  <c r="BE167"/>
  <c r="BE181"/>
  <c r="BE184"/>
  <c r="BE194"/>
  <c r="BE197"/>
  <c r="BE199"/>
  <c r="BE206"/>
  <c r="BE208"/>
  <c r="BE131"/>
  <c r="BE148"/>
  <c r="BE161"/>
  <c r="BE170"/>
  <c r="BE173"/>
  <c r="BE192"/>
  <c r="BE216"/>
  <c i="2" r="F91"/>
  <c r="E115"/>
  <c r="J119"/>
  <c r="J122"/>
  <c r="BE144"/>
  <c r="BE146"/>
  <c r="BE149"/>
  <c r="BE183"/>
  <c r="BE227"/>
  <c r="BE236"/>
  <c r="BE240"/>
  <c r="BE265"/>
  <c r="J91"/>
  <c r="BE129"/>
  <c r="BE136"/>
  <c r="BE177"/>
  <c r="BE217"/>
  <c r="BE222"/>
  <c r="BE243"/>
  <c r="BE250"/>
  <c r="BE259"/>
  <c r="BE273"/>
  <c r="BE284"/>
  <c r="BE288"/>
  <c r="F122"/>
  <c r="BE138"/>
  <c r="BE155"/>
  <c r="BE161"/>
  <c r="BE167"/>
  <c r="BE189"/>
  <c r="BE233"/>
  <c r="BE257"/>
  <c r="BE267"/>
  <c r="BE293"/>
  <c r="BE173"/>
  <c r="BE175"/>
  <c r="BE194"/>
  <c r="BE197"/>
  <c r="BE203"/>
  <c r="BE210"/>
  <c r="BE235"/>
  <c r="BE238"/>
  <c r="BE280"/>
  <c r="BE282"/>
  <c r="BE286"/>
  <c r="BE290"/>
  <c r="F37"/>
  <c i="1" r="BD95"/>
  <c i="3" r="J34"/>
  <c i="1" r="AW96"/>
  <c i="3" r="F37"/>
  <c i="1" r="BD96"/>
  <c i="4" r="F36"/>
  <c i="1" r="BC97"/>
  <c i="5" r="J34"/>
  <c i="1" r="AW98"/>
  <c i="6" r="F37"/>
  <c i="1" r="BD99"/>
  <c i="7" r="F36"/>
  <c i="1" r="BC100"/>
  <c i="8" r="F35"/>
  <c i="1" r="BB101"/>
  <c i="2" r="F35"/>
  <c i="1" r="BB95"/>
  <c i="2" r="F36"/>
  <c i="1" r="BC95"/>
  <c i="3" r="F35"/>
  <c i="1" r="BB96"/>
  <c i="4" r="J34"/>
  <c i="1" r="AW97"/>
  <c i="4" r="F37"/>
  <c i="1" r="BD97"/>
  <c i="5" r="F37"/>
  <c i="1" r="BD98"/>
  <c i="5" r="F34"/>
  <c i="1" r="BA98"/>
  <c i="6" r="F35"/>
  <c i="1" r="BB99"/>
  <c i="6" r="F36"/>
  <c i="1" r="BC99"/>
  <c i="7" r="F35"/>
  <c i="1" r="BB100"/>
  <c i="7" r="F34"/>
  <c i="1" r="BA100"/>
  <c i="8" r="J34"/>
  <c i="1" r="AW101"/>
  <c i="8" r="F34"/>
  <c i="1" r="BA101"/>
  <c i="2" r="J34"/>
  <c i="1" r="AW95"/>
  <c i="2" r="F34"/>
  <c i="1" r="BA95"/>
  <c i="3" r="F34"/>
  <c i="1" r="BA96"/>
  <c i="3" r="F36"/>
  <c i="1" r="BC96"/>
  <c i="4" r="F35"/>
  <c i="1" r="BB97"/>
  <c i="4" r="F34"/>
  <c i="1" r="BA97"/>
  <c i="5" r="F36"/>
  <c i="1" r="BC98"/>
  <c i="5" r="F35"/>
  <c i="1" r="BB98"/>
  <c i="6" r="J34"/>
  <c i="1" r="AW99"/>
  <c i="6" r="F34"/>
  <c i="1" r="BA99"/>
  <c i="7" r="J34"/>
  <c i="1" r="AW100"/>
  <c i="7" r="F37"/>
  <c i="1" r="BD100"/>
  <c i="8" r="F36"/>
  <c i="1" r="BC101"/>
  <c i="8" r="F37"/>
  <c i="1" r="BD101"/>
  <c i="6" l="1" r="T126"/>
  <c r="T125"/>
  <c i="4" r="P126"/>
  <c r="P125"/>
  <c i="1" r="AU97"/>
  <c i="7" r="R126"/>
  <c r="R125"/>
  <c i="6" r="P126"/>
  <c r="P125"/>
  <c i="1" r="AU99"/>
  <c i="5" r="P126"/>
  <c r="P125"/>
  <c i="1" r="AU98"/>
  <c i="3" r="T126"/>
  <c r="T125"/>
  <c i="7" r="P126"/>
  <c r="P125"/>
  <c i="1" r="AU100"/>
  <c i="5" r="R126"/>
  <c r="R125"/>
  <c i="4" r="R126"/>
  <c r="R125"/>
  <c i="3" r="R126"/>
  <c r="R125"/>
  <c i="6" r="R126"/>
  <c r="R125"/>
  <c i="5" r="T126"/>
  <c r="T125"/>
  <c i="3" r="P126"/>
  <c r="P125"/>
  <c i="1" r="AU96"/>
  <c i="2" r="P126"/>
  <c r="P125"/>
  <c i="1" r="AU95"/>
  <c i="7" r="T126"/>
  <c r="T125"/>
  <c i="6" r="BK127"/>
  <c r="BK126"/>
  <c r="BK125"/>
  <c r="J125"/>
  <c i="5" r="BK127"/>
  <c r="J127"/>
  <c r="J98"/>
  <c i="2" r="T126"/>
  <c r="T125"/>
  <c i="4" r="T126"/>
  <c r="T125"/>
  <c i="2" r="R126"/>
  <c r="R125"/>
  <c i="4" r="BK127"/>
  <c r="J127"/>
  <c r="J98"/>
  <c i="7" r="BK127"/>
  <c r="J127"/>
  <c r="J98"/>
  <c i="8" r="J118"/>
  <c r="J97"/>
  <c i="3" r="BK126"/>
  <c r="J126"/>
  <c r="J97"/>
  <c i="2" r="BK126"/>
  <c r="J126"/>
  <c r="J97"/>
  <c i="8" r="J30"/>
  <c i="1" r="AG101"/>
  <c i="2" r="J33"/>
  <c i="1" r="AV95"/>
  <c r="AT95"/>
  <c i="4" r="J33"/>
  <c i="1" r="AV97"/>
  <c r="AT97"/>
  <c i="5" r="J33"/>
  <c i="1" r="AV98"/>
  <c r="AT98"/>
  <c i="7" r="F33"/>
  <c i="1" r="AZ100"/>
  <c i="7" r="J33"/>
  <c i="1" r="AV100"/>
  <c r="AT100"/>
  <c r="BC94"/>
  <c r="W32"/>
  <c r="BB94"/>
  <c r="W31"/>
  <c i="2" r="F33"/>
  <c i="1" r="AZ95"/>
  <c i="3" r="J33"/>
  <c i="1" r="AV96"/>
  <c r="AT96"/>
  <c i="5" r="F33"/>
  <c i="1" r="AZ98"/>
  <c i="6" r="F33"/>
  <c i="1" r="AZ99"/>
  <c i="8" r="J33"/>
  <c i="1" r="AV101"/>
  <c r="AT101"/>
  <c r="AN101"/>
  <c r="BA94"/>
  <c r="AW94"/>
  <c r="AK30"/>
  <c i="6" r="J30"/>
  <c i="1" r="AG99"/>
  <c i="3" r="F33"/>
  <c i="1" r="AZ96"/>
  <c i="4" r="F33"/>
  <c i="1" r="AZ97"/>
  <c i="6" r="J33"/>
  <c i="1" r="AV99"/>
  <c r="AT99"/>
  <c r="AN99"/>
  <c i="8" r="F33"/>
  <c i="1" r="AZ101"/>
  <c r="BD94"/>
  <c r="W33"/>
  <c i="6" l="1" r="J126"/>
  <c r="J97"/>
  <c i="4" r="BK126"/>
  <c r="J126"/>
  <c r="J97"/>
  <c i="6" r="J127"/>
  <c r="J98"/>
  <c i="7" r="BK126"/>
  <c r="J126"/>
  <c r="J97"/>
  <c i="5" r="BK126"/>
  <c r="J126"/>
  <c r="J97"/>
  <c i="6" r="J96"/>
  <c i="8" r="J39"/>
  <c i="6" r="J39"/>
  <c i="3" r="BK125"/>
  <c r="J125"/>
  <c r="J96"/>
  <c i="2" r="BK125"/>
  <c r="J125"/>
  <c r="J96"/>
  <c i="1" r="AU94"/>
  <c r="AY94"/>
  <c r="W30"/>
  <c r="AX94"/>
  <c r="AZ94"/>
  <c r="W29"/>
  <c i="5" l="1" r="BK125"/>
  <c r="J125"/>
  <c r="J96"/>
  <c i="7" r="BK125"/>
  <c r="J125"/>
  <c i="4" r="BK125"/>
  <c r="J125"/>
  <c r="J96"/>
  <c i="7" r="J30"/>
  <c i="1" r="AG100"/>
  <c r="AN100"/>
  <c i="3" r="J30"/>
  <c i="1" r="AG96"/>
  <c r="AN96"/>
  <c i="2" r="J30"/>
  <c i="1" r="AG95"/>
  <c r="AV94"/>
  <c r="AK29"/>
  <c i="7" l="1" r="J96"/>
  <c r="J39"/>
  <c i="3" r="J39"/>
  <c i="2" r="J39"/>
  <c i="1" r="AN95"/>
  <c i="5" r="J30"/>
  <c i="1" r="AG98"/>
  <c r="AN98"/>
  <c i="4" r="J30"/>
  <c i="1" r="AG97"/>
  <c r="AT94"/>
  <c i="5" l="1" r="J39"/>
  <c i="4" r="J39"/>
  <c i="1" r="AN97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<sst xmlns="http://schemas.openxmlformats.org/spreadsheetml/2006/main">
  <si>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</si>
  <si>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</si>
  <si>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</si>
  <si>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</si>
  <si>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</si>
  <si>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{282f538d-6a2f-48a8-9d56-4975c59ba125}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</si>
  <si>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</si>
  <si>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</si>
  <si>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</si>
  <si>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</si>
  <si>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</si>
  <si>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</si>
  <si>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</si>
  <si>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0,01</t>
  </si>
  <si>
    <t>Kód:</t>
  </si>
  <si>
    <t>2023D019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</si>
  <si>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</si>
  <si>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</si>
  <si>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chodníků Jablunkov - centrum</t>
  </si>
  <si>
    <t>KSO:</t>
  </si>
  <si>
    <t>CC-CZ:</t>
  </si>
  <si>
    <t>Místo:</t>
  </si>
  <si>
    <t xml:space="preserve"> </t>
  </si>
  <si>
    <t>Datum:</t>
  </si>
  <si>
    <t>15. 5. 2023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</si>
  <si>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</si>
  <si>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</si>
  <si>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</si>
  <si>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</si>
  <si>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</si>
  <si>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</si>
  <si>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</si>
  <si>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</si>
  <si>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</si>
  <si>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</si>
  <si>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</si>
  <si>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</si>
  <si>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</si>
  <si>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</si>
  <si>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</si>
  <si>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</si>
  <si>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</si>
  <si>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</si>
  <si>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</si>
  <si>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</si>
  <si>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</si>
  <si>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</si>
  <si>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</si>
  <si>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</si>
  <si>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</si>
  <si>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</si>
  <si>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</si>
  <si>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</si>
  <si>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</si>
  <si>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</si>
  <si>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</si>
  <si>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</si>
  <si>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</si>
  <si>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</si>
  <si>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</si>
  <si>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</si>
  <si>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</si>
  <si>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</si>
  <si>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</si>
  <si>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</si>
  <si>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</si>
  <si>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</si>
  <si>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</si>
  <si>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</si>
  <si>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</si>
  <si>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</si>
  <si>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</si>
  <si>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</si>
  <si>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</si>
  <si>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</si>
  <si>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</si>
  <si>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</si>
  <si>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</si>
  <si>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</si>
  <si>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</si>
  <si>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 xml:space="preserve">ŠKOLNÍ </t>
  </si>
  <si>
    <t>STA</t>
  </si>
  <si>
    <t>{0d8dd931-f0f1-46e5-a411-92f2f4841730}</t>
  </si>
  <si>
    <t>2</t>
  </si>
  <si>
    <t>SO 102</t>
  </si>
  <si>
    <t>ZA UČILIŠTĚM</t>
  </si>
  <si>
    <t>{1492a8b4-6fb4-4503-a388-0c2c151efedd}</t>
  </si>
  <si>
    <t>SO 103</t>
  </si>
  <si>
    <t>SADOVÁ</t>
  </si>
  <si>
    <t>{ea14776f-9673-42c0-98ce-ab25a7f43f5e}</t>
  </si>
  <si>
    <t>SO 104</t>
  </si>
  <si>
    <t xml:space="preserve">PŘÍČNÁ </t>
  </si>
  <si>
    <t>{2e9f5add-677d-4329-b4f8-00541c9b0e86}</t>
  </si>
  <si>
    <t>SO 105</t>
  </si>
  <si>
    <t>ZAHRADNÍ</t>
  </si>
  <si>
    <t>{34d83338-b2f5-4ede-aab8-02176de4ef51}</t>
  </si>
  <si>
    <t>SO 106</t>
  </si>
  <si>
    <t>LIPOVÁ</t>
  </si>
  <si>
    <t>{5a9e2357-7df9-4f7f-a01e-645a378fa014}</t>
  </si>
  <si>
    <t>SO 107</t>
  </si>
  <si>
    <t>VRN</t>
  </si>
  <si>
    <t>{8e9b463b-c998-4237-ba7f-5bfe29e12099}</t>
  </si>
  <si>
    <t>KRYCÍ LIST SOUPISU PRACÍ</t>
  </si>
  <si>
    <t>Objekt:</t>
  </si>
  <si>
    <t xml:space="preserve">SO 101 - ŠKOLNÍ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</si>
  <si>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</si>
  <si>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</si>
  <si>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</si>
  <si>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</si>
  <si>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</si>
  <si>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</si>
  <si>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</si>
  <si>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</si>
  <si>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18 - Zemní práce - povrchové úpravy terénu</t>
  </si>
  <si>
    <t xml:space="preserve">    5 - Komunikace pozemní</t>
  </si>
  <si>
    <t xml:space="preserve">    9 - Ostatní konstrukce a práce, bourání</t>
  </si>
  <si>
    <t xml:space="preserve">      91 - Doplňující konstrukce a práce pozemních komunikací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</si>
  <si>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</si>
  <si>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</si>
  <si>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</si>
  <si>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</si>
  <si>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</si>
  <si>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</si>
  <si>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</si>
  <si>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</si>
  <si>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</si>
  <si>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</si>
  <si>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</si>
  <si>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</si>
  <si>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</si>
  <si>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</si>
  <si>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</si>
  <si>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</si>
  <si>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</si>
  <si>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</si>
  <si>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</si>
  <si>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</si>
  <si>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</si>
  <si>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</si>
  <si>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113107181</t>
  </si>
  <si>
    <t>Odstranění podkladu živičného tl 50 mm strojně pl přes 50 do 200 m2</t>
  </si>
  <si>
    <t>m2</t>
  </si>
  <si>
    <t>4</t>
  </si>
  <si>
    <t>3</t>
  </si>
  <si>
    <t>-2075684808</t>
  </si>
  <si>
    <t>PP</t>
  </si>
  <si>
    <t>Odstranění podkladů nebo krytů strojně plochy jednotlivě přes 50 m2 do 200 m2 s přemístěním hmot na skládku na vzdálenost do 20 m nebo s naložením na dopravní prostředek živičných, o tl. vrstvy do 50 mm</t>
  </si>
  <si>
    <t>VV</t>
  </si>
  <si>
    <t>(44,07*1,5+54,29*1,5)</t>
  </si>
  <si>
    <t>(50*2+24,79*3,4+17,6*1,68+48,49*3,09+24,63*1,5+28*2,7+170*3)</t>
  </si>
  <si>
    <t>(16,09*2,6+156,65*1,5+165,57*1,5)</t>
  </si>
  <si>
    <t>-663,57</t>
  </si>
  <si>
    <t>Součet</t>
  </si>
  <si>
    <t>113107332</t>
  </si>
  <si>
    <t>Odstranění podkladu z betonu prostého tl 100 mm strojně pl do 50 m2</t>
  </si>
  <si>
    <t>-948415851</t>
  </si>
  <si>
    <t>Odstranění podkladů nebo krytů strojně plochy jednotlivě do 50 m2 s přemístěním hmot na skládku na vzdálenost do 3 m nebo s naložením na dopravní prostředek z betonu prostého, o tl. vrstvy přes 150 do 300 mm</t>
  </si>
  <si>
    <t>113107152</t>
  </si>
  <si>
    <t>Odstranění podkladu z kameniva těženého tl 200 mm strojně pl přes 50 do 200 m2</t>
  </si>
  <si>
    <t>-1107238454</t>
  </si>
  <si>
    <t>Odstranění podkladů nebo krytů strojně plochy jednotlivě přes 50 m2 do 200 m2 s přemístěním hmot na skládku na vzdálenost do 20 m nebo s naložením na dopravní prostředek z kameniva těženého, o tl. vrstvy přes 100 do 200 mm</t>
  </si>
  <si>
    <t>(44,07*2,61+54,29*2,74)</t>
  </si>
  <si>
    <t>(50*2+24,79*3,4+17,6*1,68+48,49*3,09+24,63*1,5+28*2,7+170*3)-199,84</t>
  </si>
  <si>
    <t>113107022</t>
  </si>
  <si>
    <t>Odstranění podkladu z kameniva drceného tl 200 mm při překopech ručně</t>
  </si>
  <si>
    <t>293183122</t>
  </si>
  <si>
    <t>Odstranění podkladů nebo krytů při překopech inženýrských sítí s přemístěním hmot na skládku ve vzdálenosti do 3 m nebo s naložením na dopravní prostředek ručně z kameniva hrubého drceného, o tl. vrstvy přes 100 do 200 mm</t>
  </si>
  <si>
    <t>5</t>
  </si>
  <si>
    <t>113107313</t>
  </si>
  <si>
    <t>Odstranění podkladu z kameniva těženého tl 300 mm strojně pl do 50 m2</t>
  </si>
  <si>
    <t>1250520613</t>
  </si>
  <si>
    <t>Odstranění podkladů nebo krytů strojně plochy jednotlivě do 50 m2 s přemístěním hmot na skládku na vzdálenost do 3 m nebo s naložením na dopravní prostředek z kameniva těženého, o tl. vrstvy přes 200 do 300 mm</t>
  </si>
  <si>
    <t>(5,47*1,62+8,75*2*2+7,75*2*4+6,75*2*2+5,82*3+3,02*3+3,24*2,64+3,3*3,78+3,05*2,27+4,81*2,6)</t>
  </si>
  <si>
    <t>6</t>
  </si>
  <si>
    <t>113201111</t>
  </si>
  <si>
    <t>Vytrhání obrub chodníkových ležatých</t>
  </si>
  <si>
    <t>m</t>
  </si>
  <si>
    <t>-1250169282</t>
  </si>
  <si>
    <t xml:space="preserve">Vytrhání obrub  s vybouráním lože, s přemístěním hmot na skládku na vzdálenost do 3 m nebo s naložením na dopravní prostředek chodníkových ležatých</t>
  </si>
  <si>
    <t>44,07+54,29</t>
  </si>
  <si>
    <t>(165,5+198)/2</t>
  </si>
  <si>
    <t>(172,74+165,57)/2</t>
  </si>
  <si>
    <t>7</t>
  </si>
  <si>
    <t>113201112</t>
  </si>
  <si>
    <t>Vytrhání obrub silničních ležatých</t>
  </si>
  <si>
    <t>-1250625605</t>
  </si>
  <si>
    <t xml:space="preserve">Vytrhání obrub  s vybouráním lože, s přemístěním hmot na skládku na vzdálenost do 3 m nebo s naložením na dopravní prostředek silničních ležatých</t>
  </si>
  <si>
    <t>165,5+198</t>
  </si>
  <si>
    <t>172,74+165,57</t>
  </si>
  <si>
    <t>8</t>
  </si>
  <si>
    <t>181301101</t>
  </si>
  <si>
    <t>Rozprostření ornice tl vrstvy do 100 mm pl do 500 m2 v rovině nebo ve svahu do 1:5</t>
  </si>
  <si>
    <t>1163961411</t>
  </si>
  <si>
    <t>Rozprostření a urovnání ornice v rovině nebo ve svahu sklonu do 1:5 při souvislé ploše do 500 m2, tl. vrstvy do 100 mm</t>
  </si>
  <si>
    <t>1,11*44,07+1,24*54,29</t>
  </si>
  <si>
    <t>198*1,3</t>
  </si>
  <si>
    <t>11,99*1,09+5,8*0,3</t>
  </si>
  <si>
    <t>9</t>
  </si>
  <si>
    <t>181411131</t>
  </si>
  <si>
    <t>Založení parkového trávníku výsevem plochy do 1000 m2 v rovině a ve svahu do 1:5</t>
  </si>
  <si>
    <t>915134178</t>
  </si>
  <si>
    <t>Založení trávníku na půdě předem připravené plochy do 1000 m2 výsevem včetně utažení parkového v rovině nebo na svahu do 1:5</t>
  </si>
  <si>
    <t>10</t>
  </si>
  <si>
    <t>M</t>
  </si>
  <si>
    <t>00572410</t>
  </si>
  <si>
    <t>osivo směs travní parková</t>
  </si>
  <si>
    <t>kg</t>
  </si>
  <si>
    <t>161122017</t>
  </si>
  <si>
    <t>46</t>
  </si>
  <si>
    <t>R004</t>
  </si>
  <si>
    <t xml:space="preserve">Dodávka a rozhrnutí zeminy tříděné </t>
  </si>
  <si>
    <t>t</t>
  </si>
  <si>
    <t>644516932</t>
  </si>
  <si>
    <t>18</t>
  </si>
  <si>
    <t>Zemní práce - povrchové úpravy terénu</t>
  </si>
  <si>
    <t>181951102</t>
  </si>
  <si>
    <t>Úprava pláně v hornině tř. 1 až 4 se zhutněním</t>
  </si>
  <si>
    <t>467912901</t>
  </si>
  <si>
    <t xml:space="preserve">Úprava pláně vyrovnáním výškových rozdílů  v hornině tř. 1 až 4 se zhutněním</t>
  </si>
  <si>
    <t>44,07*2,61+54,29*2,74</t>
  </si>
  <si>
    <t>1575,33+199,84</t>
  </si>
  <si>
    <t>Komunikace pozemní</t>
  </si>
  <si>
    <t>12</t>
  </si>
  <si>
    <t>564851115</t>
  </si>
  <si>
    <t>Podklad ze štěrkodrtě ŠD po zhutnění tl 190 mm</t>
  </si>
  <si>
    <t>-1240125262</t>
  </si>
  <si>
    <t xml:space="preserve">Podklad ze štěrkodrti ŠD  s rozprostřením a zhutněním, po zhutnění tl. 190 mm</t>
  </si>
  <si>
    <t>44,07*1,5+54,29*1,5</t>
  </si>
  <si>
    <t>(50*2+24,79*3,4+17,6*1,68+48,49*3,09+24,63*1,5+28*2,5+85*1,5)-(3,78*3,3+5,47*1,62)</t>
  </si>
  <si>
    <t>171,32*1,5</t>
  </si>
  <si>
    <t>13</t>
  </si>
  <si>
    <t>564861115</t>
  </si>
  <si>
    <t>Podklad ze štěrkodrtě ŠD po zhutnění tl 240 mm</t>
  </si>
  <si>
    <t>-1618385260</t>
  </si>
  <si>
    <t xml:space="preserve">Podklad ze štěrkodrti ŠD  s rozprostřením a zhutněním, po zhutnění tl. 240 mm</t>
  </si>
  <si>
    <t>(5,47*1,62+5,82*3+3,02*3+3,24*3+3,05*3+4,81*3+3,78*3,09)</t>
  </si>
  <si>
    <t>63,44*1,5</t>
  </si>
  <si>
    <t>14</t>
  </si>
  <si>
    <t>564871115</t>
  </si>
  <si>
    <t>Podklad ze štěrkodrtě ŠD po zhutnění tl. 290 mm</t>
  </si>
  <si>
    <t>1050902444</t>
  </si>
  <si>
    <t xml:space="preserve">Podklad ze štěrkodrti ŠD  s rozprostřením a zhutněním, po zhutnění tl. 290 mm</t>
  </si>
  <si>
    <t>(8,75*2*2+7,75*2*4+6,75*2*2)</t>
  </si>
  <si>
    <t>20</t>
  </si>
  <si>
    <t>596211112</t>
  </si>
  <si>
    <t>Kladení zámkové dlažby komunikací pro pěší tl 60 mm skupiny A pl do 300 m2</t>
  </si>
  <si>
    <t>251176228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</si>
  <si>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</si>
  <si>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(50*2+24,79*3,4+17,6*1,68+48,49*3,09+24,63*1,5+28*2,5+85*1,5)-(3,78*3,3+5,47*1,62)+(0,4*(5,47+2,5+2,5+2+2+2,5+2,5+2+3,02+3,24+3,05+4,81+3,78))</t>
  </si>
  <si>
    <t>59245018</t>
  </si>
  <si>
    <t>dlažba skladebná betonová 200x100x60mm přírodní</t>
  </si>
  <si>
    <t>1133709962</t>
  </si>
  <si>
    <t>(44,07*1,5+54,29*1,5)*1,1</t>
  </si>
  <si>
    <t>((50*2+24,79*3,4+17,6*1,68+48,49*3,09+24,63*1,5+28*2,5+85*1,5)-(3,78*3,3+5,47*1,62))*1,1</t>
  </si>
  <si>
    <t>171,32*1,1*1,1</t>
  </si>
  <si>
    <t>-5,52</t>
  </si>
  <si>
    <t>22</t>
  </si>
  <si>
    <t>59245006</t>
  </si>
  <si>
    <t>dlažba skladebná betonová pro nevidomé 200x100x60mm barevná</t>
  </si>
  <si>
    <t>-498566073</t>
  </si>
  <si>
    <t>(0,4*1,5*3)*1,1</t>
  </si>
  <si>
    <t>0,4*(5,47+2,5+2,5+2+2+2,5+2,5+2+3,02+3,24+3,05+4,81+3,78)*1,1</t>
  </si>
  <si>
    <t>0,4*35*1,1</t>
  </si>
  <si>
    <t>5,52</t>
  </si>
  <si>
    <t>23</t>
  </si>
  <si>
    <t>596211212</t>
  </si>
  <si>
    <t>Kladení zámkové dlažby komunikací pro pěší tl 80 mm skupiny A pl do 300 m2</t>
  </si>
  <si>
    <t>237449357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</si>
  <si>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</si>
  <si>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(5,47*1,62+5,82*3+3,02*3+3,24*3+3,78*3,3+3,05*3+4,81*3)</t>
  </si>
  <si>
    <t>24</t>
  </si>
  <si>
    <t>59245020</t>
  </si>
  <si>
    <t>dlažba skladebná betonová 200x100x80mm přírodní</t>
  </si>
  <si>
    <t>-260256217</t>
  </si>
  <si>
    <t>(5,47*0,4+3,02*0,4+3,24*0,4+3,78*0,4+3,05*0,4+4,81*0,4)</t>
  </si>
  <si>
    <t>63,44*1,1*1,1</t>
  </si>
  <si>
    <t>25</t>
  </si>
  <si>
    <t>59245006-1</t>
  </si>
  <si>
    <t>dlažba skladebná betonová pro nevidomé 200x100x80mm barevná</t>
  </si>
  <si>
    <t>-1676635177</t>
  </si>
  <si>
    <t>(5,47*0,4+3,02*0,4+3,24*0,4+3,78*0,4+3,05*0,4+4,81*0,4)*1,1</t>
  </si>
  <si>
    <t>63,44*0,4*1,1</t>
  </si>
  <si>
    <t>Ostatní konstrukce a práce, bourání</t>
  </si>
  <si>
    <t>26</t>
  </si>
  <si>
    <t>112151014</t>
  </si>
  <si>
    <t>Volné kácení stromů s rozřezáním a odvětvením D kmene do 500 mm vč. odvozu a likvidace</t>
  </si>
  <si>
    <t>kus</t>
  </si>
  <si>
    <t>-1057500530</t>
  </si>
  <si>
    <t>Pokácení stromu volné v celku s odřezáním kmene a s odvětvením průměru kmene přes 400 do 500 mm</t>
  </si>
  <si>
    <t>27</t>
  </si>
  <si>
    <t>R002</t>
  </si>
  <si>
    <t>Výsatba nových stromů (Javor)</t>
  </si>
  <si>
    <t>ks</t>
  </si>
  <si>
    <t>-1596899672</t>
  </si>
  <si>
    <t>28</t>
  </si>
  <si>
    <t>961044111</t>
  </si>
  <si>
    <t>Bourání konstrukcí z betonu prostého</t>
  </si>
  <si>
    <t>m3</t>
  </si>
  <si>
    <t>-689870959</t>
  </si>
  <si>
    <t xml:space="preserve">Bourání základů z betonu  prostého</t>
  </si>
  <si>
    <t>29</t>
  </si>
  <si>
    <t>966006132</t>
  </si>
  <si>
    <t>Odstranění značek dopravních nebo orientačních se sloupky s betonovými patkami</t>
  </si>
  <si>
    <t>1376256263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</si>
  <si>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</si>
  <si>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30</t>
  </si>
  <si>
    <t>R003</t>
  </si>
  <si>
    <t>Výšková úprava armatur</t>
  </si>
  <si>
    <t>-222613234</t>
  </si>
  <si>
    <t>91</t>
  </si>
  <si>
    <t>Doplňující konstrukce a práce pozemních komunikací</t>
  </si>
  <si>
    <t>32</t>
  </si>
  <si>
    <t>916131213</t>
  </si>
  <si>
    <t>Osazení silničního obrubníku betonového stojatého s boční opěrou do lože ze suché směsi beton C30/37 -XF3</t>
  </si>
  <si>
    <t>1264673932</t>
  </si>
  <si>
    <t>Osazení silničního obrubníku betonového se zřízením lože, s vyplněním a zatřením spár cementovou maltou stojatého s boční opěrou z betonu prostého, do lože z betonu prostého</t>
  </si>
  <si>
    <t>33</t>
  </si>
  <si>
    <t>59217031</t>
  </si>
  <si>
    <t>obrubník betonový silniční 1000x150x250mm</t>
  </si>
  <si>
    <t>-1811487046</t>
  </si>
  <si>
    <t>(44,07+54,29)</t>
  </si>
  <si>
    <t>-50</t>
  </si>
  <si>
    <t>34</t>
  </si>
  <si>
    <t>59217029</t>
  </si>
  <si>
    <t>obrubník betonový silniční nájezdový 1000x150x150mm</t>
  </si>
  <si>
    <t>1708361524</t>
  </si>
  <si>
    <t>35</t>
  </si>
  <si>
    <t>59217017</t>
  </si>
  <si>
    <t>obrubník betonový chodníkový 1000x100x250mm</t>
  </si>
  <si>
    <t>-681523624</t>
  </si>
  <si>
    <t>(165,5+198)</t>
  </si>
  <si>
    <t>45</t>
  </si>
  <si>
    <t>59217030</t>
  </si>
  <si>
    <t>obrubník betonový silniční přechodový 1000x150x150-250mm</t>
  </si>
  <si>
    <t>-1328312524</t>
  </si>
  <si>
    <t>36</t>
  </si>
  <si>
    <t>916231213</t>
  </si>
  <si>
    <t>Osazení chodníkového obrubníku betonového stojatého s boční opěrou do lože ze suché směsi beton C30/37 -XF3</t>
  </si>
  <si>
    <t>-1578329079</t>
  </si>
  <si>
    <t>Osazení chodníkového obrubníku betonového se zřízením lože, s vyplněním a zatřením spár cementovou maltou stojatého s boční opěrou z betonu prostého, do lože z betonu prostého</t>
  </si>
  <si>
    <t>38</t>
  </si>
  <si>
    <t>919112114</t>
  </si>
  <si>
    <t>Řezání spár hl do 100 mm v živičném krytu</t>
  </si>
  <si>
    <t>-208978277</t>
  </si>
  <si>
    <t xml:space="preserve">Řezání dilatačních spár v živičném krytu  příčných nebo podélných, šířky 4 mm, hloubky přes 90 do 100 mm</t>
  </si>
  <si>
    <t>997</t>
  </si>
  <si>
    <t>Přesun sutě</t>
  </si>
  <si>
    <t>39</t>
  </si>
  <si>
    <t>997002511</t>
  </si>
  <si>
    <t>Vodorovné přemístění suti a vybouraných hmot bez naložení ale se složením a urovnáním do 1 km</t>
  </si>
  <si>
    <t>-2011646787</t>
  </si>
  <si>
    <t xml:space="preserve">Vodorovné přemístění suti a vybouraných hmot  bez naložení, se složením a hrubým urovnáním na vzdálenost do 1 km</t>
  </si>
  <si>
    <t>40</t>
  </si>
  <si>
    <t>997002519</t>
  </si>
  <si>
    <t>Příplatek ZKD 1 km přemístění suti a vybouraných hmot</t>
  </si>
  <si>
    <t>-6481854</t>
  </si>
  <si>
    <t xml:space="preserve">Vodorovné přemístění suti a vybouraných hmot  bez naložení, se složením a hrubým urovnáním Příplatek k ceně za každý další i započatý 1 km přes 1 km</t>
  </si>
  <si>
    <t>41</t>
  </si>
  <si>
    <t>997221611</t>
  </si>
  <si>
    <t>Nakládání suti na dopravní prostředky pro vodorovnou dopravu</t>
  </si>
  <si>
    <t>218143082</t>
  </si>
  <si>
    <t xml:space="preserve">Nakládání na dopravní prostředky  pro vodorovnou dopravu suti</t>
  </si>
  <si>
    <t>42</t>
  </si>
  <si>
    <t>997221815</t>
  </si>
  <si>
    <t>Poplatek za uložení na skládce (skládkovné) stavebního odpadu betonového kód odpadu 170 101</t>
  </si>
  <si>
    <t>-491623282</t>
  </si>
  <si>
    <t>Poplatek za uložení stavebního odpadu na skládce (skládkovné) z prostého betonu zatříděného do Katalogu odpadů pod kódem 170 101</t>
  </si>
  <si>
    <t>43</t>
  </si>
  <si>
    <t>997221845</t>
  </si>
  <si>
    <t>Poplatek za uložení na skládce (skládkovné) odpadu asfaltového bez dehtu kód odpadu 170 302</t>
  </si>
  <si>
    <t>104468032</t>
  </si>
  <si>
    <t>Poplatek za uložení stavebního odpadu na skládce (skládkovné) asfaltového bez obsahu dehtu zatříděného do Katalogu odpadů pod kódem 170 302</t>
  </si>
  <si>
    <t>997221855</t>
  </si>
  <si>
    <t>Poplatek za uložení na skládce (skládkovné) zeminy a kameniva kód odpadu 170 504</t>
  </si>
  <si>
    <t>716709556</t>
  </si>
  <si>
    <t>Poplatek za uložení stavebního odpadu na skládce (skládkovné) zeminy a kameniva zatříděného do Katalogu odpadů pod kódem 170 504</t>
  </si>
  <si>
    <t>998</t>
  </si>
  <si>
    <t>Přesun hmot</t>
  </si>
  <si>
    <t>44</t>
  </si>
  <si>
    <t>998223011</t>
  </si>
  <si>
    <t>Přesun hmot pro pozemní komunikace s krytem dlážděným</t>
  </si>
  <si>
    <t>361751526</t>
  </si>
  <si>
    <t xml:space="preserve">Přesun hmot pro pozemní komunikace s krytem dlážděným  dopravní vzdálenost do 200 m jakékoliv délky objektu</t>
  </si>
  <si>
    <t>SO 102 - ZA UČILIŠTĚM</t>
  </si>
  <si>
    <t>977860143</t>
  </si>
  <si>
    <t>-931884971</t>
  </si>
  <si>
    <t>180,73*1,6+143,82*1,5</t>
  </si>
  <si>
    <t>-25,24</t>
  </si>
  <si>
    <t>2104957761</t>
  </si>
  <si>
    <t>-201,96</t>
  </si>
  <si>
    <t>1522670174</t>
  </si>
  <si>
    <t>-582820455</t>
  </si>
  <si>
    <t>180,73+143,82</t>
  </si>
  <si>
    <t>-1206279242</t>
  </si>
  <si>
    <t>-1003046855</t>
  </si>
  <si>
    <t>(143,82*1,5)+(180,73*1,6)-(78,88*1,6)</t>
  </si>
  <si>
    <t>2101260659</t>
  </si>
  <si>
    <t>78,88*1,6</t>
  </si>
  <si>
    <t>519434324</t>
  </si>
  <si>
    <t>245,67*1,6</t>
  </si>
  <si>
    <t>60234122</t>
  </si>
  <si>
    <t>245,67*1,1*1,1</t>
  </si>
  <si>
    <t>624528270</t>
  </si>
  <si>
    <t>7,1*0,4*1,1</t>
  </si>
  <si>
    <t>-1367922448</t>
  </si>
  <si>
    <t>-228089587</t>
  </si>
  <si>
    <t>78,88*1,2*1,1</t>
  </si>
  <si>
    <t>128562419</t>
  </si>
  <si>
    <t>78,88*0,4*1,1</t>
  </si>
  <si>
    <t>R001</t>
  </si>
  <si>
    <t>Betonový odvodňovací žlab s litinovou mříží do bet. lóže bet. C20/25</t>
  </si>
  <si>
    <t>1359373100</t>
  </si>
  <si>
    <t>16</t>
  </si>
  <si>
    <t>871260310</t>
  </si>
  <si>
    <t>Montáž kanalizačního potrubí hladkého plnostěnného SN 10 z polypropylenu DN 100</t>
  </si>
  <si>
    <t>261179057</t>
  </si>
  <si>
    <t>Montáž kanalizačního potrubí z plastů z polypropylenu PP hladkého plnostěnného SN 10 DN 100</t>
  </si>
  <si>
    <t>17</t>
  </si>
  <si>
    <t>28611112</t>
  </si>
  <si>
    <t>trubka kanalizační PVC DN 100</t>
  </si>
  <si>
    <t>-1710398184</t>
  </si>
  <si>
    <t>trubka kanalizační PVC DN 110x500 mm SN4</t>
  </si>
  <si>
    <t>19</t>
  </si>
  <si>
    <t>1836169434</t>
  </si>
  <si>
    <t>143,82+180,73</t>
  </si>
  <si>
    <t>2039679654</t>
  </si>
  <si>
    <t>143,82+180,73-26</t>
  </si>
  <si>
    <t>-349581897</t>
  </si>
  <si>
    <t>94282050</t>
  </si>
  <si>
    <t>(143,82+180,73)</t>
  </si>
  <si>
    <t>-1472395203</t>
  </si>
  <si>
    <t>716218824</t>
  </si>
  <si>
    <t>(143,82+180,73)-78,88</t>
  </si>
  <si>
    <t>529041955</t>
  </si>
  <si>
    <t>1502503241</t>
  </si>
  <si>
    <t>-1063422611</t>
  </si>
  <si>
    <t>-625002618</t>
  </si>
  <si>
    <t>-1030533126</t>
  </si>
  <si>
    <t>-837780418</t>
  </si>
  <si>
    <t>31</t>
  </si>
  <si>
    <t>-1691330645</t>
  </si>
  <si>
    <t>-977364572</t>
  </si>
  <si>
    <t>SO 103 - SADOVÁ</t>
  </si>
  <si>
    <t>1266853343</t>
  </si>
  <si>
    <t>1190645993</t>
  </si>
  <si>
    <t>(285,83+228,55)*1,7</t>
  </si>
  <si>
    <t>-43,72</t>
  </si>
  <si>
    <t>-1278634042</t>
  </si>
  <si>
    <t>(285,83+228,55)*1,5</t>
  </si>
  <si>
    <t>-308,63</t>
  </si>
  <si>
    <t>-10060502</t>
  </si>
  <si>
    <t>-1427178405</t>
  </si>
  <si>
    <t>(285,83+228,55)</t>
  </si>
  <si>
    <t>1255613368</t>
  </si>
  <si>
    <t>-1153216977</t>
  </si>
  <si>
    <t>-1973710482</t>
  </si>
  <si>
    <t>422,21*1,7</t>
  </si>
  <si>
    <t>428423829</t>
  </si>
  <si>
    <t>92,17*1,7</t>
  </si>
  <si>
    <t>572340111</t>
  </si>
  <si>
    <t>Vyspravení krytu komunikací po překopech plochy do 15 m2 asfaltovým betonem ACO (AB) tl 50 mm</t>
  </si>
  <si>
    <t>-302925039</t>
  </si>
  <si>
    <t>Vyspravení krytu komunikací po překopech inženýrských sítí plochy do 15 m2 asfaltovým betonem ACO (AB), po zhutnění tl. přes 30 do 50 mm</t>
  </si>
  <si>
    <t>(285,83+228,55)*0,4</t>
  </si>
  <si>
    <t>1822032273</t>
  </si>
  <si>
    <t>422,21*1,5</t>
  </si>
  <si>
    <t>1950169677</t>
  </si>
  <si>
    <t>(422,21*1,5*1,1)</t>
  </si>
  <si>
    <t>-1331787636</t>
  </si>
  <si>
    <t>3*0,4*2*1,1</t>
  </si>
  <si>
    <t>79509615</t>
  </si>
  <si>
    <t>92,17*1,5</t>
  </si>
  <si>
    <t>1178969611</t>
  </si>
  <si>
    <t>92,17*1,1*1,1</t>
  </si>
  <si>
    <t>-1796626063</t>
  </si>
  <si>
    <t>92,17*0,4*1,1</t>
  </si>
  <si>
    <t xml:space="preserve">Výšková úprava armatur </t>
  </si>
  <si>
    <t>915737331</t>
  </si>
  <si>
    <t>-1038841587</t>
  </si>
  <si>
    <t>285,83+228,55</t>
  </si>
  <si>
    <t>449315120</t>
  </si>
  <si>
    <t>285,83+228,55-44</t>
  </si>
  <si>
    <t>-110135720</t>
  </si>
  <si>
    <t>171287984</t>
  </si>
  <si>
    <t>302329251</t>
  </si>
  <si>
    <t>2008245707</t>
  </si>
  <si>
    <t>285,83+228,55-92,17</t>
  </si>
  <si>
    <t>-1633387509</t>
  </si>
  <si>
    <t>1036442108</t>
  </si>
  <si>
    <t>271526977</t>
  </si>
  <si>
    <t>1337708338</t>
  </si>
  <si>
    <t>359107271</t>
  </si>
  <si>
    <t>-1093038594</t>
  </si>
  <si>
    <t>116614943</t>
  </si>
  <si>
    <t>647454552</t>
  </si>
  <si>
    <t xml:space="preserve">SO 104 - PŘÍČNÁ </t>
  </si>
  <si>
    <t>-1215028764</t>
  </si>
  <si>
    <t>-467811819</t>
  </si>
  <si>
    <t>(163+164,66)*1,7</t>
  </si>
  <si>
    <t>892923653</t>
  </si>
  <si>
    <t>(163+164,66)*1,5</t>
  </si>
  <si>
    <t>-196,6</t>
  </si>
  <si>
    <t>-1211387805</t>
  </si>
  <si>
    <t>-1299577989</t>
  </si>
  <si>
    <t>(163+164,66)</t>
  </si>
  <si>
    <t>616615946</t>
  </si>
  <si>
    <t>-1244736672</t>
  </si>
  <si>
    <t>1987481187</t>
  </si>
  <si>
    <t>54,34*1,7</t>
  </si>
  <si>
    <t>1330661359</t>
  </si>
  <si>
    <t>273,32*1,5</t>
  </si>
  <si>
    <t>-58464828</t>
  </si>
  <si>
    <t>273,32*1,5*1,1</t>
  </si>
  <si>
    <t>-1522248222</t>
  </si>
  <si>
    <t>54,34*1,5</t>
  </si>
  <si>
    <t>1051959217</t>
  </si>
  <si>
    <t>54,34*1,1*1,1</t>
  </si>
  <si>
    <t>610040854</t>
  </si>
  <si>
    <t>54,34*0,4*1,1</t>
  </si>
  <si>
    <t>1510057223</t>
  </si>
  <si>
    <t>1022157124</t>
  </si>
  <si>
    <t>163+164,66</t>
  </si>
  <si>
    <t>280443939</t>
  </si>
  <si>
    <t>163+164,66-10</t>
  </si>
  <si>
    <t>1965764563</t>
  </si>
  <si>
    <t>-1804782002</t>
  </si>
  <si>
    <t>-1497707788</t>
  </si>
  <si>
    <t>1621616159</t>
  </si>
  <si>
    <t>2004834349</t>
  </si>
  <si>
    <t>-2039692535</t>
  </si>
  <si>
    <t>306167945</t>
  </si>
  <si>
    <t>1820924605</t>
  </si>
  <si>
    <t>-104385732</t>
  </si>
  <si>
    <t>1804860741</t>
  </si>
  <si>
    <t>-453166718</t>
  </si>
  <si>
    <t>126129414</t>
  </si>
  <si>
    <t>SO 105 - ZAHRADNÍ</t>
  </si>
  <si>
    <t>-640421023</t>
  </si>
  <si>
    <t>-1933466277</t>
  </si>
  <si>
    <t>(170,04+169,33)*1,7</t>
  </si>
  <si>
    <t>-28,85</t>
  </si>
  <si>
    <t>-580634012</t>
  </si>
  <si>
    <t>-230,77</t>
  </si>
  <si>
    <t>1737823582</t>
  </si>
  <si>
    <t>302063756</t>
  </si>
  <si>
    <t>(170,04+169,33)</t>
  </si>
  <si>
    <t>-1409694622</t>
  </si>
  <si>
    <t>-330630446</t>
  </si>
  <si>
    <t>650403852</t>
  </si>
  <si>
    <t>60,34*1,5</t>
  </si>
  <si>
    <t>252017708</t>
  </si>
  <si>
    <t>6*0,4*1,1</t>
  </si>
  <si>
    <t>1628476861</t>
  </si>
  <si>
    <t>60,34*0,4*1,1</t>
  </si>
  <si>
    <t>1217051936</t>
  </si>
  <si>
    <t>(170,04+169,33)*1,5*1,1</t>
  </si>
  <si>
    <t>-97478909</t>
  </si>
  <si>
    <t>60,34*1,1*1,1</t>
  </si>
  <si>
    <t>2073949342</t>
  </si>
  <si>
    <t>(170,04+169,33)*1,5</t>
  </si>
  <si>
    <t>1087652099</t>
  </si>
  <si>
    <t>1857068068</t>
  </si>
  <si>
    <t>-208159775</t>
  </si>
  <si>
    <t>-1668740417</t>
  </si>
  <si>
    <t>-1738312775</t>
  </si>
  <si>
    <t xml:space="preserve">Přemístění uličních vpustí </t>
  </si>
  <si>
    <t>2126697194</t>
  </si>
  <si>
    <t>-1741061914</t>
  </si>
  <si>
    <t>1061095280</t>
  </si>
  <si>
    <t>-1818690300</t>
  </si>
  <si>
    <t>(170,04+169,33)-28</t>
  </si>
  <si>
    <t>-1686988361</t>
  </si>
  <si>
    <t>506986238</t>
  </si>
  <si>
    <t>-346588037</t>
  </si>
  <si>
    <t>-480544628</t>
  </si>
  <si>
    <t>-2087934151</t>
  </si>
  <si>
    <t>-452803987</t>
  </si>
  <si>
    <t>-475976464</t>
  </si>
  <si>
    <t>-146390965</t>
  </si>
  <si>
    <t>-1856475043</t>
  </si>
  <si>
    <t>2019661265</t>
  </si>
  <si>
    <t>1911531039</t>
  </si>
  <si>
    <t>SO 106 - LIPOVÁ</t>
  </si>
  <si>
    <t>-32026398</t>
  </si>
  <si>
    <t>55*1,7+57,5*0,8</t>
  </si>
  <si>
    <t>-1123416234</t>
  </si>
  <si>
    <t>-447656010</t>
  </si>
  <si>
    <t>55+57,5</t>
  </si>
  <si>
    <t>-364193564</t>
  </si>
  <si>
    <t>-1408719951</t>
  </si>
  <si>
    <t>-10077212</t>
  </si>
  <si>
    <t>55*1,5</t>
  </si>
  <si>
    <t>570999976</t>
  </si>
  <si>
    <t>55*1,5*1,1</t>
  </si>
  <si>
    <t>2121965815</t>
  </si>
  <si>
    <t>1,5*0,4*1,1</t>
  </si>
  <si>
    <t>571908111</t>
  </si>
  <si>
    <t>Kryt vymývaným dekoračním kamenivem (kačírkem) tl 200 mm</t>
  </si>
  <si>
    <t>1964693065</t>
  </si>
  <si>
    <t xml:space="preserve">Kryt vymývaným dekoračním kamenivem (kačírkem)  tl. 200 mm</t>
  </si>
  <si>
    <t>57,5*0,8</t>
  </si>
  <si>
    <t>775156196</t>
  </si>
  <si>
    <t>1496034801</t>
  </si>
  <si>
    <t>-997274757</t>
  </si>
  <si>
    <t>-752885820</t>
  </si>
  <si>
    <t>733962520</t>
  </si>
  <si>
    <t>27578090</t>
  </si>
  <si>
    <t>1910771149</t>
  </si>
  <si>
    <t>-435675229</t>
  </si>
  <si>
    <t>1799681549</t>
  </si>
  <si>
    <t>1567216042</t>
  </si>
  <si>
    <t>-740218465</t>
  </si>
  <si>
    <t>-1982650028</t>
  </si>
  <si>
    <t>SO 107 - VRN</t>
  </si>
  <si>
    <t>VRN - Vedlejší rozpočtové náklady</t>
  </si>
  <si>
    <t>Vedlejší rozpočtové náklady</t>
  </si>
  <si>
    <t>012002000</t>
  </si>
  <si>
    <t>Geodetické práce</t>
  </si>
  <si>
    <t>soubor</t>
  </si>
  <si>
    <t>1024</t>
  </si>
  <si>
    <t>-1703671826</t>
  </si>
  <si>
    <t>030001000</t>
  </si>
  <si>
    <t>Zařízení staveniště</t>
  </si>
  <si>
    <t>-1149228133</t>
  </si>
  <si>
    <t>034303000</t>
  </si>
  <si>
    <t>Dočasné dopravní značení na staveništi</t>
  </si>
  <si>
    <t>-1969115167</t>
  </si>
  <si>
    <t>Dopravní značení na staveništi</t>
  </si>
  <si>
    <t>034303001</t>
  </si>
  <si>
    <t>Nové dopravní značení</t>
  </si>
  <si>
    <t>1344714262</t>
  </si>
  <si>
    <t>043154000</t>
  </si>
  <si>
    <t>Zkoušky hutnicí</t>
  </si>
  <si>
    <t>-1805220622</t>
  </si>
  <si>
    <t>045002000</t>
  </si>
  <si>
    <t>Kompletační a koordinační činnost</t>
  </si>
  <si>
    <t>-1550462802</t>
  </si>
  <si>
    <t>049002000</t>
  </si>
  <si>
    <t xml:space="preserve">Vytyčení inženýrských sítí </t>
  </si>
  <si>
    <t>-1394468075</t>
  </si>
  <si>
    <t>Ostatní inženýrská činnost</t>
  </si>
  <si>
    <t>079002000</t>
  </si>
  <si>
    <t>Provozní vlivy - čištění pozemní komunikace</t>
  </si>
  <si>
    <t>-230317412</t>
  </si>
  <si>
    <t>Ostatní provozní vlivy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</si>
</sst>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16</v>
      </c>
      <c r="BS5" s="16" t="s">
        <v>6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8</v>
      </c>
    </row>
    <row r="20" s="1" customFormat="1" ht="18.48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2023D019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Rekonstrukce chodníků Jablunkov - centrum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15. 5. 2023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ROUND(SUM(AG95:AG101),0)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ROUND(SUM(AS95:AS101),0)</f>
        <v>0</v>
      </c>
      <c r="AT94" s="113">
        <f>ROUND(SUM(AV94:AW94),0)</f>
        <v>0</v>
      </c>
      <c r="AU94" s="114">
        <f>ROUND(SUM(AU95:AU101),5)</f>
        <v>0</v>
      </c>
      <c r="AV94" s="113">
        <f>ROUND(AZ94*L29,0)</f>
        <v>0</v>
      </c>
      <c r="AW94" s="113">
        <f>ROUND(BA94*L30,0)</f>
        <v>0</v>
      </c>
      <c r="AX94" s="113">
        <f>ROUND(BB94*L29,0)</f>
        <v>0</v>
      </c>
      <c r="AY94" s="113">
        <f>ROUND(BC94*L30,0)</f>
        <v>0</v>
      </c>
      <c r="AZ94" s="113">
        <f>ROUND(SUM(AZ95:AZ101),0)</f>
        <v>0</v>
      </c>
      <c r="BA94" s="113">
        <f>ROUND(SUM(BA95:BA101),0)</f>
        <v>0</v>
      </c>
      <c r="BB94" s="113">
        <f>ROUND(SUM(BB95:BB101),0)</f>
        <v>0</v>
      </c>
      <c r="BC94" s="113">
        <f>ROUND(SUM(BC95:BC101),0)</f>
        <v>0</v>
      </c>
      <c r="BD94" s="115">
        <f>ROUND(SUM(BD95:BD101),0)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101 - ŠKOLNÍ 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ROUND(SUM(AV95:AW95),0)</f>
        <v>0</v>
      </c>
      <c r="AU95" s="128">
        <f>'SO 101 - ŠKOLNÍ '!P125</f>
        <v>0</v>
      </c>
      <c r="AV95" s="127">
        <f>'SO 101 - ŠKOLNÍ '!J33</f>
        <v>0</v>
      </c>
      <c r="AW95" s="127">
        <f>'SO 101 - ŠKOLNÍ '!J34</f>
        <v>0</v>
      </c>
      <c r="AX95" s="127">
        <f>'SO 101 - ŠKOLNÍ '!J35</f>
        <v>0</v>
      </c>
      <c r="AY95" s="127">
        <f>'SO 101 - ŠKOLNÍ '!J36</f>
        <v>0</v>
      </c>
      <c r="AZ95" s="127">
        <f>'SO 101 - ŠKOLNÍ '!F33</f>
        <v>0</v>
      </c>
      <c r="BA95" s="127">
        <f>'SO 101 - ŠKOLNÍ '!F34</f>
        <v>0</v>
      </c>
      <c r="BB95" s="127">
        <f>'SO 101 - ŠKOLNÍ '!F35</f>
        <v>0</v>
      </c>
      <c r="BC95" s="127">
        <f>'SO 101 - ŠKOLNÍ '!F36</f>
        <v>0</v>
      </c>
      <c r="BD95" s="129">
        <f>'SO 101 - ŠKOLNÍ '!F37</f>
        <v>0</v>
      </c>
      <c r="BE95" s="7"/>
      <c r="BT95" s="130" t="s">
        <v>8</v>
      </c>
      <c r="BV95" s="130" t="s">
        <v>76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78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102 - ZA UČILIŠTĚM'!J30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26">
        <v>0</v>
      </c>
      <c r="AT96" s="127">
        <f>ROUND(SUM(AV96:AW96),0)</f>
        <v>0</v>
      </c>
      <c r="AU96" s="128">
        <f>'SO 102 - ZA UČILIŠTĚM'!P125</f>
        <v>0</v>
      </c>
      <c r="AV96" s="127">
        <f>'SO 102 - ZA UČILIŠTĚM'!J33</f>
        <v>0</v>
      </c>
      <c r="AW96" s="127">
        <f>'SO 102 - ZA UČILIŠTĚM'!J34</f>
        <v>0</v>
      </c>
      <c r="AX96" s="127">
        <f>'SO 102 - ZA UČILIŠTĚM'!J35</f>
        <v>0</v>
      </c>
      <c r="AY96" s="127">
        <f>'SO 102 - ZA UČILIŠTĚM'!J36</f>
        <v>0</v>
      </c>
      <c r="AZ96" s="127">
        <f>'SO 102 - ZA UČILIŠTĚM'!F33</f>
        <v>0</v>
      </c>
      <c r="BA96" s="127">
        <f>'SO 102 - ZA UČILIŠTĚM'!F34</f>
        <v>0</v>
      </c>
      <c r="BB96" s="127">
        <f>'SO 102 - ZA UČILIŠTĚM'!F35</f>
        <v>0</v>
      </c>
      <c r="BC96" s="127">
        <f>'SO 102 - ZA UČILIŠTĚM'!F36</f>
        <v>0</v>
      </c>
      <c r="BD96" s="129">
        <f>'SO 102 - ZA UČILIŠTĚM'!F37</f>
        <v>0</v>
      </c>
      <c r="BE96" s="7"/>
      <c r="BT96" s="130" t="s">
        <v>8</v>
      </c>
      <c r="BV96" s="130" t="s">
        <v>76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78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103 - SADOVÁ'!J30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81</v>
      </c>
      <c r="AR97" s="125"/>
      <c r="AS97" s="126">
        <v>0</v>
      </c>
      <c r="AT97" s="127">
        <f>ROUND(SUM(AV97:AW97),0)</f>
        <v>0</v>
      </c>
      <c r="AU97" s="128">
        <f>'SO 103 - SADOVÁ'!P125</f>
        <v>0</v>
      </c>
      <c r="AV97" s="127">
        <f>'SO 103 - SADOVÁ'!J33</f>
        <v>0</v>
      </c>
      <c r="AW97" s="127">
        <f>'SO 103 - SADOVÁ'!J34</f>
        <v>0</v>
      </c>
      <c r="AX97" s="127">
        <f>'SO 103 - SADOVÁ'!J35</f>
        <v>0</v>
      </c>
      <c r="AY97" s="127">
        <f>'SO 103 - SADOVÁ'!J36</f>
        <v>0</v>
      </c>
      <c r="AZ97" s="127">
        <f>'SO 103 - SADOVÁ'!F33</f>
        <v>0</v>
      </c>
      <c r="BA97" s="127">
        <f>'SO 103 - SADOVÁ'!F34</f>
        <v>0</v>
      </c>
      <c r="BB97" s="127">
        <f>'SO 103 - SADOVÁ'!F35</f>
        <v>0</v>
      </c>
      <c r="BC97" s="127">
        <f>'SO 103 - SADOVÁ'!F36</f>
        <v>0</v>
      </c>
      <c r="BD97" s="129">
        <f>'SO 103 - SADOVÁ'!F37</f>
        <v>0</v>
      </c>
      <c r="BE97" s="7"/>
      <c r="BT97" s="130" t="s">
        <v>8</v>
      </c>
      <c r="BV97" s="130" t="s">
        <v>76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78</v>
      </c>
      <c r="B98" s="119"/>
      <c r="C98" s="120"/>
      <c r="D98" s="121" t="s">
        <v>90</v>
      </c>
      <c r="E98" s="121"/>
      <c r="F98" s="121"/>
      <c r="G98" s="121"/>
      <c r="H98" s="121"/>
      <c r="I98" s="122"/>
      <c r="J98" s="121" t="s">
        <v>91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'SO 104 - PŘÍČNÁ 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81</v>
      </c>
      <c r="AR98" s="125"/>
      <c r="AS98" s="126">
        <v>0</v>
      </c>
      <c r="AT98" s="127">
        <f>ROUND(SUM(AV98:AW98),0)</f>
        <v>0</v>
      </c>
      <c r="AU98" s="128">
        <f>'SO 104 - PŘÍČNÁ '!P125</f>
        <v>0</v>
      </c>
      <c r="AV98" s="127">
        <f>'SO 104 - PŘÍČNÁ '!J33</f>
        <v>0</v>
      </c>
      <c r="AW98" s="127">
        <f>'SO 104 - PŘÍČNÁ '!J34</f>
        <v>0</v>
      </c>
      <c r="AX98" s="127">
        <f>'SO 104 - PŘÍČNÁ '!J35</f>
        <v>0</v>
      </c>
      <c r="AY98" s="127">
        <f>'SO 104 - PŘÍČNÁ '!J36</f>
        <v>0</v>
      </c>
      <c r="AZ98" s="127">
        <f>'SO 104 - PŘÍČNÁ '!F33</f>
        <v>0</v>
      </c>
      <c r="BA98" s="127">
        <f>'SO 104 - PŘÍČNÁ '!F34</f>
        <v>0</v>
      </c>
      <c r="BB98" s="127">
        <f>'SO 104 - PŘÍČNÁ '!F35</f>
        <v>0</v>
      </c>
      <c r="BC98" s="127">
        <f>'SO 104 - PŘÍČNÁ '!F36</f>
        <v>0</v>
      </c>
      <c r="BD98" s="129">
        <f>'SO 104 - PŘÍČNÁ '!F37</f>
        <v>0</v>
      </c>
      <c r="BE98" s="7"/>
      <c r="BT98" s="130" t="s">
        <v>8</v>
      </c>
      <c r="BV98" s="130" t="s">
        <v>76</v>
      </c>
      <c r="BW98" s="130" t="s">
        <v>92</v>
      </c>
      <c r="BX98" s="130" t="s">
        <v>5</v>
      </c>
      <c r="CL98" s="130" t="s">
        <v>1</v>
      </c>
      <c r="CM98" s="130" t="s">
        <v>83</v>
      </c>
    </row>
    <row r="99" s="7" customFormat="1" ht="16.5" customHeight="1">
      <c r="A99" s="118" t="s">
        <v>78</v>
      </c>
      <c r="B99" s="119"/>
      <c r="C99" s="120"/>
      <c r="D99" s="121" t="s">
        <v>93</v>
      </c>
      <c r="E99" s="121"/>
      <c r="F99" s="121"/>
      <c r="G99" s="121"/>
      <c r="H99" s="121"/>
      <c r="I99" s="122"/>
      <c r="J99" s="121" t="s">
        <v>94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'SO 105 - ZAHRADNÍ'!J30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81</v>
      </c>
      <c r="AR99" s="125"/>
      <c r="AS99" s="126">
        <v>0</v>
      </c>
      <c r="AT99" s="127">
        <f>ROUND(SUM(AV99:AW99),0)</f>
        <v>0</v>
      </c>
      <c r="AU99" s="128">
        <f>'SO 105 - ZAHRADNÍ'!P125</f>
        <v>0</v>
      </c>
      <c r="AV99" s="127">
        <f>'SO 105 - ZAHRADNÍ'!J33</f>
        <v>0</v>
      </c>
      <c r="AW99" s="127">
        <f>'SO 105 - ZAHRADNÍ'!J34</f>
        <v>0</v>
      </c>
      <c r="AX99" s="127">
        <f>'SO 105 - ZAHRADNÍ'!J35</f>
        <v>0</v>
      </c>
      <c r="AY99" s="127">
        <f>'SO 105 - ZAHRADNÍ'!J36</f>
        <v>0</v>
      </c>
      <c r="AZ99" s="127">
        <f>'SO 105 - ZAHRADNÍ'!F33</f>
        <v>0</v>
      </c>
      <c r="BA99" s="127">
        <f>'SO 105 - ZAHRADNÍ'!F34</f>
        <v>0</v>
      </c>
      <c r="BB99" s="127">
        <f>'SO 105 - ZAHRADNÍ'!F35</f>
        <v>0</v>
      </c>
      <c r="BC99" s="127">
        <f>'SO 105 - ZAHRADNÍ'!F36</f>
        <v>0</v>
      </c>
      <c r="BD99" s="129">
        <f>'SO 105 - ZAHRADNÍ'!F37</f>
        <v>0</v>
      </c>
      <c r="BE99" s="7"/>
      <c r="BT99" s="130" t="s">
        <v>8</v>
      </c>
      <c r="BV99" s="130" t="s">
        <v>76</v>
      </c>
      <c r="BW99" s="130" t="s">
        <v>95</v>
      </c>
      <c r="BX99" s="130" t="s">
        <v>5</v>
      </c>
      <c r="CL99" s="130" t="s">
        <v>1</v>
      </c>
      <c r="CM99" s="130" t="s">
        <v>83</v>
      </c>
    </row>
    <row r="100" s="7" customFormat="1" ht="16.5" customHeight="1">
      <c r="A100" s="118" t="s">
        <v>78</v>
      </c>
      <c r="B100" s="119"/>
      <c r="C100" s="120"/>
      <c r="D100" s="121" t="s">
        <v>96</v>
      </c>
      <c r="E100" s="121"/>
      <c r="F100" s="121"/>
      <c r="G100" s="121"/>
      <c r="H100" s="121"/>
      <c r="I100" s="122"/>
      <c r="J100" s="121" t="s">
        <v>97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'SO 106 - LIPOVÁ'!J30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81</v>
      </c>
      <c r="AR100" s="125"/>
      <c r="AS100" s="126">
        <v>0</v>
      </c>
      <c r="AT100" s="127">
        <f>ROUND(SUM(AV100:AW100),0)</f>
        <v>0</v>
      </c>
      <c r="AU100" s="128">
        <f>'SO 106 - LIPOVÁ'!P125</f>
        <v>0</v>
      </c>
      <c r="AV100" s="127">
        <f>'SO 106 - LIPOVÁ'!J33</f>
        <v>0</v>
      </c>
      <c r="AW100" s="127">
        <f>'SO 106 - LIPOVÁ'!J34</f>
        <v>0</v>
      </c>
      <c r="AX100" s="127">
        <f>'SO 106 - LIPOVÁ'!J35</f>
        <v>0</v>
      </c>
      <c r="AY100" s="127">
        <f>'SO 106 - LIPOVÁ'!J36</f>
        <v>0</v>
      </c>
      <c r="AZ100" s="127">
        <f>'SO 106 - LIPOVÁ'!F33</f>
        <v>0</v>
      </c>
      <c r="BA100" s="127">
        <f>'SO 106 - LIPOVÁ'!F34</f>
        <v>0</v>
      </c>
      <c r="BB100" s="127">
        <f>'SO 106 - LIPOVÁ'!F35</f>
        <v>0</v>
      </c>
      <c r="BC100" s="127">
        <f>'SO 106 - LIPOVÁ'!F36</f>
        <v>0</v>
      </c>
      <c r="BD100" s="129">
        <f>'SO 106 - LIPOVÁ'!F37</f>
        <v>0</v>
      </c>
      <c r="BE100" s="7"/>
      <c r="BT100" s="130" t="s">
        <v>8</v>
      </c>
      <c r="BV100" s="130" t="s">
        <v>76</v>
      </c>
      <c r="BW100" s="130" t="s">
        <v>98</v>
      </c>
      <c r="BX100" s="130" t="s">
        <v>5</v>
      </c>
      <c r="CL100" s="130" t="s">
        <v>1</v>
      </c>
      <c r="CM100" s="130" t="s">
        <v>83</v>
      </c>
    </row>
    <row r="101" s="7" customFormat="1" ht="16.5" customHeight="1">
      <c r="A101" s="118" t="s">
        <v>78</v>
      </c>
      <c r="B101" s="119"/>
      <c r="C101" s="120"/>
      <c r="D101" s="121" t="s">
        <v>99</v>
      </c>
      <c r="E101" s="121"/>
      <c r="F101" s="121"/>
      <c r="G101" s="121"/>
      <c r="H101" s="121"/>
      <c r="I101" s="122"/>
      <c r="J101" s="121" t="s">
        <v>100</v>
      </c>
      <c r="K101" s="121"/>
      <c r="L101" s="121"/>
      <c r="M101" s="121"/>
      <c r="N101" s="121"/>
      <c r="O101" s="121"/>
      <c r="P101" s="121"/>
      <c r="Q101" s="121"/>
      <c r="R101" s="121"/>
      <c r="S101" s="121"/>
      <c r="T101" s="121"/>
      <c r="U101" s="121"/>
      <c r="V101" s="121"/>
      <c r="W101" s="121"/>
      <c r="X101" s="121"/>
      <c r="Y101" s="121"/>
      <c r="Z101" s="121"/>
      <c r="AA101" s="121"/>
      <c r="AB101" s="121"/>
      <c r="AC101" s="121"/>
      <c r="AD101" s="121"/>
      <c r="AE101" s="121"/>
      <c r="AF101" s="121"/>
      <c r="AG101" s="123">
        <f>'SO 107 - VRN'!J30</f>
        <v>0</v>
      </c>
      <c r="AH101" s="122"/>
      <c r="AI101" s="122"/>
      <c r="AJ101" s="122"/>
      <c r="AK101" s="122"/>
      <c r="AL101" s="122"/>
      <c r="AM101" s="122"/>
      <c r="AN101" s="123">
        <f>SUM(AG101,AT101)</f>
        <v>0</v>
      </c>
      <c r="AO101" s="122"/>
      <c r="AP101" s="122"/>
      <c r="AQ101" s="124" t="s">
        <v>81</v>
      </c>
      <c r="AR101" s="125"/>
      <c r="AS101" s="131">
        <v>0</v>
      </c>
      <c r="AT101" s="132">
        <f>ROUND(SUM(AV101:AW101),0)</f>
        <v>0</v>
      </c>
      <c r="AU101" s="133">
        <f>'SO 107 - VRN'!P117</f>
        <v>0</v>
      </c>
      <c r="AV101" s="132">
        <f>'SO 107 - VRN'!J33</f>
        <v>0</v>
      </c>
      <c r="AW101" s="132">
        <f>'SO 107 - VRN'!J34</f>
        <v>0</v>
      </c>
      <c r="AX101" s="132">
        <f>'SO 107 - VRN'!J35</f>
        <v>0</v>
      </c>
      <c r="AY101" s="132">
        <f>'SO 107 - VRN'!J36</f>
        <v>0</v>
      </c>
      <c r="AZ101" s="132">
        <f>'SO 107 - VRN'!F33</f>
        <v>0</v>
      </c>
      <c r="BA101" s="132">
        <f>'SO 107 - VRN'!F34</f>
        <v>0</v>
      </c>
      <c r="BB101" s="132">
        <f>'SO 107 - VRN'!F35</f>
        <v>0</v>
      </c>
      <c r="BC101" s="132">
        <f>'SO 107 - VRN'!F36</f>
        <v>0</v>
      </c>
      <c r="BD101" s="134">
        <f>'SO 107 - VRN'!F37</f>
        <v>0</v>
      </c>
      <c r="BE101" s="7"/>
      <c r="BT101" s="130" t="s">
        <v>8</v>
      </c>
      <c r="BV101" s="130" t="s">
        <v>76</v>
      </c>
      <c r="BW101" s="130" t="s">
        <v>101</v>
      </c>
      <c r="BX101" s="130" t="s">
        <v>5</v>
      </c>
      <c r="CL101" s="130" t="s">
        <v>1</v>
      </c>
      <c r="CM101" s="130" t="s">
        <v>83</v>
      </c>
    </row>
    <row r="102" s="2" customFormat="1" ht="30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43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</sheetData>
  <sheetProtection sheet="1" formatColumns="0" formatRows="0" objects="1" scenarios="1" spinCount="100000" saltValue="xfImGf0Fm2M1F4ZJ3H8y5IY4fZ1nNL9Hp23/NHGvNA9LInpF+/patY9g0lpKYDxFa8wJHdphjwqM6//nxlmcXg==" hashValue="dECnm0NqaoSEYr9dLEpBRY7dFNXqNZPnGIz9nMs6JDu3O56BWR6jgvnv2wt7uI6BWeXOoyPY69RAmZpmE9b7wQ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101 - ŠKOLNÍ '!C2" display="/"/>
    <hyperlink ref="A96" location="'SO 102 - ZA UČILIŠTĚM'!C2" display="/"/>
    <hyperlink ref="A97" location="'SO 103 - SADOVÁ'!C2" display="/"/>
    <hyperlink ref="A98" location="'SO 104 - PŘÍČNÁ '!C2" display="/"/>
    <hyperlink ref="A99" location="'SO 105 - ZAHRADNÍ'!C2" display="/"/>
    <hyperlink ref="A100" location="'SO 106 - LIPOVÁ'!C2" display="/"/>
    <hyperlink ref="A101" location="'SO 107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ROUND((SUM(BE125:BE294)),  0)</f>
        <v>0</v>
      </c>
      <c r="G33" s="37"/>
      <c r="H33" s="37"/>
      <c r="I33" s="154">
        <v>0.20999999999999999</v>
      </c>
      <c r="J33" s="153">
        <f>ROUND(((SUM(BE125:BE294))*I33),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ROUND((SUM(BF125:BF294)),  0)</f>
        <v>0</v>
      </c>
      <c r="G34" s="37"/>
      <c r="H34" s="37"/>
      <c r="I34" s="154">
        <v>0.14999999999999999</v>
      </c>
      <c r="J34" s="153">
        <f>ROUND(((SUM(BF125:BF294))*I34),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ROUND((SUM(BG125:BG294)),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ROUND((SUM(BH125:BH294)),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ROUND((SUM(BI125:BI294)),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SO 101 - ŠKOLNÍ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J176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J182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J232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J242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J279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J292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SO 101 - ŠKOLNÍ 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641.66173019999997</v>
      </c>
      <c r="S125" s="103"/>
      <c r="T125" s="200">
        <f>T126</f>
        <v>1453.09933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P127+P182+P232+P279+P292</f>
        <v>0</v>
      </c>
      <c r="Q126" s="210"/>
      <c r="R126" s="211">
        <f>R127+R182+R232+R279+R292</f>
        <v>641.66173019999997</v>
      </c>
      <c r="S126" s="210"/>
      <c r="T126" s="212">
        <f>T127+T182+T232+T279+T292</f>
        <v>1453.09933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BK127+BK182+BK232+BK279+BK292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P128+P176</f>
        <v>0</v>
      </c>
      <c r="Q127" s="210"/>
      <c r="R127" s="211">
        <f>R128+R176</f>
        <v>40.015239999999999</v>
      </c>
      <c r="S127" s="210"/>
      <c r="T127" s="212">
        <f>T128+T176</f>
        <v>1443.0173299999999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BK128+BK176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SUM(P129:P175)</f>
        <v>0</v>
      </c>
      <c r="Q128" s="210"/>
      <c r="R128" s="211">
        <f>SUM(R129:R175)</f>
        <v>40.015239999999999</v>
      </c>
      <c r="S128" s="210"/>
      <c r="T128" s="212">
        <f>SUM(T129:T175)</f>
        <v>1443.0173299999999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SUM(BK129:BK175)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139</v>
      </c>
      <c r="F129" s="220" t="s">
        <v>140</v>
      </c>
      <c r="G129" s="221" t="s">
        <v>141</v>
      </c>
      <c r="H129" s="222">
        <v>995.36000000000001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0.098000000000000004</v>
      </c>
      <c r="T129" s="228">
        <f>S129*H129</f>
        <v>97.545280000000005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144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146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13" customFormat="1">
      <c r="A131" s="13"/>
      <c r="B131" s="236"/>
      <c r="C131" s="237"/>
      <c r="D131" s="231" t="s">
        <v>147</v>
      </c>
      <c r="E131" s="238" t="s">
        <v>1</v>
      </c>
      <c r="F131" s="239" t="s">
        <v>148</v>
      </c>
      <c r="G131" s="237"/>
      <c r="H131" s="240">
        <v>147.53999999999999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147</v>
      </c>
      <c r="AU131" s="246" t="s">
        <v>143</v>
      </c>
      <c r="AV131" s="13" t="s">
        <v>83</v>
      </c>
      <c r="AW131" s="13" t="s">
        <v>31</v>
      </c>
      <c r="AX131" s="13" t="s">
        <v>74</v>
      </c>
      <c r="AY131" s="246" t="s">
        <v>134</v>
      </c>
    </row>
    <row r="132" s="13" customFormat="1">
      <c r="A132" s="13"/>
      <c r="B132" s="236"/>
      <c r="C132" s="237"/>
      <c r="D132" s="231" t="s">
        <v>147</v>
      </c>
      <c r="E132" s="238" t="s">
        <v>1</v>
      </c>
      <c r="F132" s="239" t="s">
        <v>149</v>
      </c>
      <c r="G132" s="237"/>
      <c r="H132" s="240">
        <v>986.23000000000002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147</v>
      </c>
      <c r="AU132" s="246" t="s">
        <v>143</v>
      </c>
      <c r="AV132" s="13" t="s">
        <v>83</v>
      </c>
      <c r="AW132" s="13" t="s">
        <v>31</v>
      </c>
      <c r="AX132" s="13" t="s">
        <v>74</v>
      </c>
      <c r="AY132" s="246" t="s">
        <v>134</v>
      </c>
    </row>
    <row r="133" s="13" customFormat="1">
      <c r="A133" s="13"/>
      <c r="B133" s="236"/>
      <c r="C133" s="237"/>
      <c r="D133" s="231" t="s">
        <v>147</v>
      </c>
      <c r="E133" s="238" t="s">
        <v>1</v>
      </c>
      <c r="F133" s="239" t="s">
        <v>150</v>
      </c>
      <c r="G133" s="237"/>
      <c r="H133" s="240">
        <v>525.15999999999997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147</v>
      </c>
      <c r="AU133" s="246" t="s">
        <v>143</v>
      </c>
      <c r="AV133" s="13" t="s">
        <v>83</v>
      </c>
      <c r="AW133" s="13" t="s">
        <v>31</v>
      </c>
      <c r="AX133" s="13" t="s">
        <v>74</v>
      </c>
      <c r="AY133" s="246" t="s">
        <v>134</v>
      </c>
    </row>
    <row r="134" s="13" customFormat="1">
      <c r="A134" s="13"/>
      <c r="B134" s="236"/>
      <c r="C134" s="237"/>
      <c r="D134" s="231" t="s">
        <v>147</v>
      </c>
      <c r="E134" s="238" t="s">
        <v>1</v>
      </c>
      <c r="F134" s="239" t="s">
        <v>151</v>
      </c>
      <c r="G134" s="237"/>
      <c r="H134" s="240">
        <v>-663.57000000000005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147</v>
      </c>
      <c r="AU134" s="246" t="s">
        <v>143</v>
      </c>
      <c r="AV134" s="13" t="s">
        <v>83</v>
      </c>
      <c r="AW134" s="13" t="s">
        <v>31</v>
      </c>
      <c r="AX134" s="13" t="s">
        <v>74</v>
      </c>
      <c r="AY134" s="246" t="s">
        <v>134</v>
      </c>
    </row>
    <row r="135" s="14" customFormat="1">
      <c r="A135" s="14"/>
      <c r="B135" s="247"/>
      <c r="C135" s="248"/>
      <c r="D135" s="231" t="s">
        <v>147</v>
      </c>
      <c r="E135" s="249" t="s">
        <v>1</v>
      </c>
      <c r="F135" s="250" t="s">
        <v>152</v>
      </c>
      <c r="G135" s="248"/>
      <c r="H135" s="251">
        <v>995.36000000000001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147</v>
      </c>
      <c r="AU135" s="257" t="s">
        <v>143</v>
      </c>
      <c r="AV135" s="14" t="s">
        <v>142</v>
      </c>
      <c r="AW135" s="14" t="s">
        <v>31</v>
      </c>
      <c r="AX135" s="14" t="s">
        <v>8</v>
      </c>
      <c r="AY135" s="257" t="s">
        <v>134</v>
      </c>
    </row>
    <row r="136" s="2" customFormat="1" ht="24.15" customHeight="1">
      <c r="A136" s="37"/>
      <c r="B136" s="38"/>
      <c r="C136" s="218" t="s">
        <v>83</v>
      </c>
      <c r="D136" s="218" t="s">
        <v>138</v>
      </c>
      <c r="E136" s="219" t="s">
        <v>153</v>
      </c>
      <c r="F136" s="220" t="s">
        <v>154</v>
      </c>
      <c r="G136" s="221" t="s">
        <v>141</v>
      </c>
      <c r="H136" s="222">
        <v>663.57000000000005</v>
      </c>
      <c r="I136" s="223"/>
      <c r="J136" s="222">
        <f>ROUND(I136*H136,0)</f>
        <v>0</v>
      </c>
      <c r="K136" s="224"/>
      <c r="L136" s="43"/>
      <c r="M136" s="225" t="s">
        <v>1</v>
      </c>
      <c r="N136" s="226" t="s">
        <v>39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0.625</v>
      </c>
      <c r="T136" s="228">
        <f>S136*H136</f>
        <v>414.73125000000005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142</v>
      </c>
      <c r="AT136" s="229" t="s">
        <v>138</v>
      </c>
      <c r="AU136" s="229" t="s">
        <v>143</v>
      </c>
      <c r="AY136" s="16" t="s">
        <v>134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</v>
      </c>
      <c r="BK136" s="230">
        <f>ROUND(I136*H136,0)</f>
        <v>0</v>
      </c>
      <c r="BL136" s="16" t="s">
        <v>142</v>
      </c>
      <c r="BM136" s="229" t="s">
        <v>155</v>
      </c>
    </row>
    <row r="137" s="2" customFormat="1">
      <c r="A137" s="37"/>
      <c r="B137" s="38"/>
      <c r="C137" s="39"/>
      <c r="D137" s="231" t="s">
        <v>145</v>
      </c>
      <c r="E137" s="39"/>
      <c r="F137" s="232" t="s">
        <v>156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145</v>
      </c>
      <c r="AU137" s="16" t="s">
        <v>143</v>
      </c>
    </row>
    <row r="138" s="2" customFormat="1" ht="24.15" customHeight="1">
      <c r="A138" s="37"/>
      <c r="B138" s="38"/>
      <c r="C138" s="218" t="s">
        <v>143</v>
      </c>
      <c r="D138" s="218" t="s">
        <v>138</v>
      </c>
      <c r="E138" s="219" t="s">
        <v>157</v>
      </c>
      <c r="F138" s="220" t="s">
        <v>158</v>
      </c>
      <c r="G138" s="221" t="s">
        <v>141</v>
      </c>
      <c r="H138" s="222">
        <v>1575.3299999999999</v>
      </c>
      <c r="I138" s="223"/>
      <c r="J138" s="222">
        <f>ROUND(I138*H138,0)</f>
        <v>0</v>
      </c>
      <c r="K138" s="224"/>
      <c r="L138" s="43"/>
      <c r="M138" s="225" t="s">
        <v>1</v>
      </c>
      <c r="N138" s="226" t="s">
        <v>39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0.29999999999999999</v>
      </c>
      <c r="T138" s="228">
        <f>S138*H138</f>
        <v>472.59899999999993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142</v>
      </c>
      <c r="AT138" s="229" t="s">
        <v>138</v>
      </c>
      <c r="AU138" s="229" t="s">
        <v>143</v>
      </c>
      <c r="AY138" s="16" t="s">
        <v>134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</v>
      </c>
      <c r="BK138" s="230">
        <f>ROUND(I138*H138,0)</f>
        <v>0</v>
      </c>
      <c r="BL138" s="16" t="s">
        <v>142</v>
      </c>
      <c r="BM138" s="229" t="s">
        <v>159</v>
      </c>
    </row>
    <row r="139" s="2" customFormat="1">
      <c r="A139" s="37"/>
      <c r="B139" s="38"/>
      <c r="C139" s="39"/>
      <c r="D139" s="231" t="s">
        <v>145</v>
      </c>
      <c r="E139" s="39"/>
      <c r="F139" s="232" t="s">
        <v>160</v>
      </c>
      <c r="G139" s="39"/>
      <c r="H139" s="39"/>
      <c r="I139" s="233"/>
      <c r="J139" s="39"/>
      <c r="K139" s="39"/>
      <c r="L139" s="43"/>
      <c r="M139" s="234"/>
      <c r="N139" s="235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145</v>
      </c>
      <c r="AU139" s="16" t="s">
        <v>143</v>
      </c>
    </row>
    <row r="140" s="13" customFormat="1">
      <c r="A140" s="13"/>
      <c r="B140" s="236"/>
      <c r="C140" s="237"/>
      <c r="D140" s="231" t="s">
        <v>147</v>
      </c>
      <c r="E140" s="238" t="s">
        <v>1</v>
      </c>
      <c r="F140" s="239" t="s">
        <v>161</v>
      </c>
      <c r="G140" s="237"/>
      <c r="H140" s="240">
        <v>263.77999999999997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147</v>
      </c>
      <c r="AU140" s="246" t="s">
        <v>143</v>
      </c>
      <c r="AV140" s="13" t="s">
        <v>83</v>
      </c>
      <c r="AW140" s="13" t="s">
        <v>31</v>
      </c>
      <c r="AX140" s="13" t="s">
        <v>74</v>
      </c>
      <c r="AY140" s="246" t="s">
        <v>134</v>
      </c>
    </row>
    <row r="141" s="13" customFormat="1">
      <c r="A141" s="13"/>
      <c r="B141" s="236"/>
      <c r="C141" s="237"/>
      <c r="D141" s="231" t="s">
        <v>147</v>
      </c>
      <c r="E141" s="238" t="s">
        <v>1</v>
      </c>
      <c r="F141" s="239" t="s">
        <v>162</v>
      </c>
      <c r="G141" s="237"/>
      <c r="H141" s="240">
        <v>786.38999999999999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147</v>
      </c>
      <c r="AU141" s="246" t="s">
        <v>143</v>
      </c>
      <c r="AV141" s="13" t="s">
        <v>83</v>
      </c>
      <c r="AW141" s="13" t="s">
        <v>31</v>
      </c>
      <c r="AX141" s="13" t="s">
        <v>74</v>
      </c>
      <c r="AY141" s="246" t="s">
        <v>134</v>
      </c>
    </row>
    <row r="142" s="13" customFormat="1">
      <c r="A142" s="13"/>
      <c r="B142" s="236"/>
      <c r="C142" s="237"/>
      <c r="D142" s="231" t="s">
        <v>147</v>
      </c>
      <c r="E142" s="238" t="s">
        <v>1</v>
      </c>
      <c r="F142" s="239" t="s">
        <v>150</v>
      </c>
      <c r="G142" s="237"/>
      <c r="H142" s="240">
        <v>525.15999999999997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147</v>
      </c>
      <c r="AU142" s="246" t="s">
        <v>143</v>
      </c>
      <c r="AV142" s="13" t="s">
        <v>83</v>
      </c>
      <c r="AW142" s="13" t="s">
        <v>31</v>
      </c>
      <c r="AX142" s="13" t="s">
        <v>74</v>
      </c>
      <c r="AY142" s="246" t="s">
        <v>134</v>
      </c>
    </row>
    <row r="143" s="14" customFormat="1">
      <c r="A143" s="14"/>
      <c r="B143" s="247"/>
      <c r="C143" s="248"/>
      <c r="D143" s="231" t="s">
        <v>147</v>
      </c>
      <c r="E143" s="249" t="s">
        <v>1</v>
      </c>
      <c r="F143" s="250" t="s">
        <v>152</v>
      </c>
      <c r="G143" s="248"/>
      <c r="H143" s="251">
        <v>1575.3299999999999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147</v>
      </c>
      <c r="AU143" s="257" t="s">
        <v>143</v>
      </c>
      <c r="AV143" s="14" t="s">
        <v>142</v>
      </c>
      <c r="AW143" s="14" t="s">
        <v>31</v>
      </c>
      <c r="AX143" s="14" t="s">
        <v>8</v>
      </c>
      <c r="AY143" s="257" t="s">
        <v>134</v>
      </c>
    </row>
    <row r="144" s="2" customFormat="1" ht="24.15" customHeight="1">
      <c r="A144" s="37"/>
      <c r="B144" s="38"/>
      <c r="C144" s="218" t="s">
        <v>142</v>
      </c>
      <c r="D144" s="218" t="s">
        <v>138</v>
      </c>
      <c r="E144" s="219" t="s">
        <v>163</v>
      </c>
      <c r="F144" s="220" t="s">
        <v>164</v>
      </c>
      <c r="G144" s="221" t="s">
        <v>141</v>
      </c>
      <c r="H144" s="222">
        <v>78.760000000000005</v>
      </c>
      <c r="I144" s="223"/>
      <c r="J144" s="222">
        <f>ROUND(I144*H144,0)</f>
        <v>0</v>
      </c>
      <c r="K144" s="224"/>
      <c r="L144" s="43"/>
      <c r="M144" s="225" t="s">
        <v>1</v>
      </c>
      <c r="N144" s="226" t="s">
        <v>39</v>
      </c>
      <c r="O144" s="90"/>
      <c r="P144" s="227">
        <f>O144*H144</f>
        <v>0</v>
      </c>
      <c r="Q144" s="227">
        <v>0</v>
      </c>
      <c r="R144" s="227">
        <f>Q144*H144</f>
        <v>0</v>
      </c>
      <c r="S144" s="227">
        <v>0.28999999999999998</v>
      </c>
      <c r="T144" s="228">
        <f>S144*H144</f>
        <v>22.840399999999999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142</v>
      </c>
      <c r="AT144" s="229" t="s">
        <v>138</v>
      </c>
      <c r="AU144" s="229" t="s">
        <v>143</v>
      </c>
      <c r="AY144" s="16" t="s">
        <v>134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</v>
      </c>
      <c r="BK144" s="230">
        <f>ROUND(I144*H144,0)</f>
        <v>0</v>
      </c>
      <c r="BL144" s="16" t="s">
        <v>142</v>
      </c>
      <c r="BM144" s="229" t="s">
        <v>165</v>
      </c>
    </row>
    <row r="145" s="2" customFormat="1">
      <c r="A145" s="37"/>
      <c r="B145" s="38"/>
      <c r="C145" s="39"/>
      <c r="D145" s="231" t="s">
        <v>145</v>
      </c>
      <c r="E145" s="39"/>
      <c r="F145" s="232" t="s">
        <v>166</v>
      </c>
      <c r="G145" s="39"/>
      <c r="H145" s="39"/>
      <c r="I145" s="233"/>
      <c r="J145" s="39"/>
      <c r="K145" s="39"/>
      <c r="L145" s="43"/>
      <c r="M145" s="234"/>
      <c r="N145" s="23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145</v>
      </c>
      <c r="AU145" s="16" t="s">
        <v>143</v>
      </c>
    </row>
    <row r="146" s="2" customFormat="1" ht="24.15" customHeight="1">
      <c r="A146" s="37"/>
      <c r="B146" s="38"/>
      <c r="C146" s="218" t="s">
        <v>167</v>
      </c>
      <c r="D146" s="218" t="s">
        <v>138</v>
      </c>
      <c r="E146" s="219" t="s">
        <v>168</v>
      </c>
      <c r="F146" s="220" t="s">
        <v>169</v>
      </c>
      <c r="G146" s="221" t="s">
        <v>141</v>
      </c>
      <c r="H146" s="222">
        <v>199.84</v>
      </c>
      <c r="I146" s="223"/>
      <c r="J146" s="222">
        <f>ROUND(I146*H146,0)</f>
        <v>0</v>
      </c>
      <c r="K146" s="224"/>
      <c r="L146" s="43"/>
      <c r="M146" s="225" t="s">
        <v>1</v>
      </c>
      <c r="N146" s="226" t="s">
        <v>39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0.5</v>
      </c>
      <c r="T146" s="228">
        <f>S146*H146</f>
        <v>99.920000000000002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142</v>
      </c>
      <c r="AT146" s="229" t="s">
        <v>138</v>
      </c>
      <c r="AU146" s="229" t="s">
        <v>143</v>
      </c>
      <c r="AY146" s="16" t="s">
        <v>134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</v>
      </c>
      <c r="BK146" s="230">
        <f>ROUND(I146*H146,0)</f>
        <v>0</v>
      </c>
      <c r="BL146" s="16" t="s">
        <v>142</v>
      </c>
      <c r="BM146" s="229" t="s">
        <v>170</v>
      </c>
    </row>
    <row r="147" s="2" customFormat="1">
      <c r="A147" s="37"/>
      <c r="B147" s="38"/>
      <c r="C147" s="39"/>
      <c r="D147" s="231" t="s">
        <v>145</v>
      </c>
      <c r="E147" s="39"/>
      <c r="F147" s="232" t="s">
        <v>171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145</v>
      </c>
      <c r="AU147" s="16" t="s">
        <v>143</v>
      </c>
    </row>
    <row r="148" s="13" customFormat="1">
      <c r="A148" s="13"/>
      <c r="B148" s="236"/>
      <c r="C148" s="237"/>
      <c r="D148" s="231" t="s">
        <v>147</v>
      </c>
      <c r="E148" s="238" t="s">
        <v>1</v>
      </c>
      <c r="F148" s="239" t="s">
        <v>172</v>
      </c>
      <c r="G148" s="237"/>
      <c r="H148" s="240">
        <v>199.84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147</v>
      </c>
      <c r="AU148" s="246" t="s">
        <v>143</v>
      </c>
      <c r="AV148" s="13" t="s">
        <v>83</v>
      </c>
      <c r="AW148" s="13" t="s">
        <v>31</v>
      </c>
      <c r="AX148" s="13" t="s">
        <v>8</v>
      </c>
      <c r="AY148" s="246" t="s">
        <v>134</v>
      </c>
    </row>
    <row r="149" s="2" customFormat="1" ht="16.5" customHeight="1">
      <c r="A149" s="37"/>
      <c r="B149" s="38"/>
      <c r="C149" s="218" t="s">
        <v>173</v>
      </c>
      <c r="D149" s="218" t="s">
        <v>138</v>
      </c>
      <c r="E149" s="219" t="s">
        <v>174</v>
      </c>
      <c r="F149" s="220" t="s">
        <v>175</v>
      </c>
      <c r="G149" s="221" t="s">
        <v>176</v>
      </c>
      <c r="H149" s="222">
        <v>449.26999999999998</v>
      </c>
      <c r="I149" s="223"/>
      <c r="J149" s="222">
        <f>ROUND(I149*H149,0)</f>
        <v>0</v>
      </c>
      <c r="K149" s="224"/>
      <c r="L149" s="43"/>
      <c r="M149" s="225" t="s">
        <v>1</v>
      </c>
      <c r="N149" s="226" t="s">
        <v>39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0.23000000000000001</v>
      </c>
      <c r="T149" s="228">
        <f>S149*H149</f>
        <v>103.3321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142</v>
      </c>
      <c r="AT149" s="229" t="s">
        <v>138</v>
      </c>
      <c r="AU149" s="229" t="s">
        <v>143</v>
      </c>
      <c r="AY149" s="16" t="s">
        <v>134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</v>
      </c>
      <c r="BK149" s="230">
        <f>ROUND(I149*H149,0)</f>
        <v>0</v>
      </c>
      <c r="BL149" s="16" t="s">
        <v>142</v>
      </c>
      <c r="BM149" s="229" t="s">
        <v>177</v>
      </c>
    </row>
    <row r="150" s="2" customFormat="1">
      <c r="A150" s="37"/>
      <c r="B150" s="38"/>
      <c r="C150" s="39"/>
      <c r="D150" s="231" t="s">
        <v>145</v>
      </c>
      <c r="E150" s="39"/>
      <c r="F150" s="232" t="s">
        <v>178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145</v>
      </c>
      <c r="AU150" s="16" t="s">
        <v>143</v>
      </c>
    </row>
    <row r="151" s="13" customFormat="1">
      <c r="A151" s="13"/>
      <c r="B151" s="236"/>
      <c r="C151" s="237"/>
      <c r="D151" s="231" t="s">
        <v>147</v>
      </c>
      <c r="E151" s="238" t="s">
        <v>1</v>
      </c>
      <c r="F151" s="239" t="s">
        <v>179</v>
      </c>
      <c r="G151" s="237"/>
      <c r="H151" s="240">
        <v>98.359999999999999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147</v>
      </c>
      <c r="AU151" s="246" t="s">
        <v>143</v>
      </c>
      <c r="AV151" s="13" t="s">
        <v>83</v>
      </c>
      <c r="AW151" s="13" t="s">
        <v>31</v>
      </c>
      <c r="AX151" s="13" t="s">
        <v>74</v>
      </c>
      <c r="AY151" s="246" t="s">
        <v>134</v>
      </c>
    </row>
    <row r="152" s="13" customFormat="1">
      <c r="A152" s="13"/>
      <c r="B152" s="236"/>
      <c r="C152" s="237"/>
      <c r="D152" s="231" t="s">
        <v>147</v>
      </c>
      <c r="E152" s="238" t="s">
        <v>1</v>
      </c>
      <c r="F152" s="239" t="s">
        <v>180</v>
      </c>
      <c r="G152" s="237"/>
      <c r="H152" s="240">
        <v>181.75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147</v>
      </c>
      <c r="AU152" s="246" t="s">
        <v>143</v>
      </c>
      <c r="AV152" s="13" t="s">
        <v>83</v>
      </c>
      <c r="AW152" s="13" t="s">
        <v>31</v>
      </c>
      <c r="AX152" s="13" t="s">
        <v>74</v>
      </c>
      <c r="AY152" s="246" t="s">
        <v>134</v>
      </c>
    </row>
    <row r="153" s="13" customFormat="1">
      <c r="A153" s="13"/>
      <c r="B153" s="236"/>
      <c r="C153" s="237"/>
      <c r="D153" s="231" t="s">
        <v>147</v>
      </c>
      <c r="E153" s="238" t="s">
        <v>1</v>
      </c>
      <c r="F153" s="239" t="s">
        <v>181</v>
      </c>
      <c r="G153" s="237"/>
      <c r="H153" s="240">
        <v>169.16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147</v>
      </c>
      <c r="AU153" s="246" t="s">
        <v>143</v>
      </c>
      <c r="AV153" s="13" t="s">
        <v>83</v>
      </c>
      <c r="AW153" s="13" t="s">
        <v>31</v>
      </c>
      <c r="AX153" s="13" t="s">
        <v>74</v>
      </c>
      <c r="AY153" s="246" t="s">
        <v>134</v>
      </c>
    </row>
    <row r="154" s="14" customFormat="1">
      <c r="A154" s="14"/>
      <c r="B154" s="247"/>
      <c r="C154" s="248"/>
      <c r="D154" s="231" t="s">
        <v>147</v>
      </c>
      <c r="E154" s="249" t="s">
        <v>1</v>
      </c>
      <c r="F154" s="250" t="s">
        <v>152</v>
      </c>
      <c r="G154" s="248"/>
      <c r="H154" s="251">
        <v>449.26999999999998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147</v>
      </c>
      <c r="AU154" s="257" t="s">
        <v>143</v>
      </c>
      <c r="AV154" s="14" t="s">
        <v>142</v>
      </c>
      <c r="AW154" s="14" t="s">
        <v>31</v>
      </c>
      <c r="AX154" s="14" t="s">
        <v>8</v>
      </c>
      <c r="AY154" s="257" t="s">
        <v>134</v>
      </c>
    </row>
    <row r="155" s="2" customFormat="1" ht="16.5" customHeight="1">
      <c r="A155" s="37"/>
      <c r="B155" s="38"/>
      <c r="C155" s="218" t="s">
        <v>182</v>
      </c>
      <c r="D155" s="218" t="s">
        <v>138</v>
      </c>
      <c r="E155" s="219" t="s">
        <v>183</v>
      </c>
      <c r="F155" s="220" t="s">
        <v>184</v>
      </c>
      <c r="G155" s="221" t="s">
        <v>176</v>
      </c>
      <c r="H155" s="222">
        <v>800.16999999999996</v>
      </c>
      <c r="I155" s="223"/>
      <c r="J155" s="222">
        <f>ROUND(I155*H155,0)</f>
        <v>0</v>
      </c>
      <c r="K155" s="224"/>
      <c r="L155" s="43"/>
      <c r="M155" s="225" t="s">
        <v>1</v>
      </c>
      <c r="N155" s="226" t="s">
        <v>39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0.28999999999999998</v>
      </c>
      <c r="T155" s="228">
        <f>S155*H155</f>
        <v>232.04929999999996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142</v>
      </c>
      <c r="AT155" s="229" t="s">
        <v>138</v>
      </c>
      <c r="AU155" s="229" t="s">
        <v>143</v>
      </c>
      <c r="AY155" s="16" t="s">
        <v>134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</v>
      </c>
      <c r="BK155" s="230">
        <f>ROUND(I155*H155,0)</f>
        <v>0</v>
      </c>
      <c r="BL155" s="16" t="s">
        <v>142</v>
      </c>
      <c r="BM155" s="229" t="s">
        <v>185</v>
      </c>
    </row>
    <row r="156" s="2" customFormat="1">
      <c r="A156" s="37"/>
      <c r="B156" s="38"/>
      <c r="C156" s="39"/>
      <c r="D156" s="231" t="s">
        <v>145</v>
      </c>
      <c r="E156" s="39"/>
      <c r="F156" s="232" t="s">
        <v>186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145</v>
      </c>
      <c r="AU156" s="16" t="s">
        <v>143</v>
      </c>
    </row>
    <row r="157" s="13" customFormat="1">
      <c r="A157" s="13"/>
      <c r="B157" s="236"/>
      <c r="C157" s="237"/>
      <c r="D157" s="231" t="s">
        <v>147</v>
      </c>
      <c r="E157" s="238" t="s">
        <v>1</v>
      </c>
      <c r="F157" s="239" t="s">
        <v>179</v>
      </c>
      <c r="G157" s="237"/>
      <c r="H157" s="240">
        <v>98.359999999999999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147</v>
      </c>
      <c r="AU157" s="246" t="s">
        <v>143</v>
      </c>
      <c r="AV157" s="13" t="s">
        <v>83</v>
      </c>
      <c r="AW157" s="13" t="s">
        <v>31</v>
      </c>
      <c r="AX157" s="13" t="s">
        <v>74</v>
      </c>
      <c r="AY157" s="246" t="s">
        <v>134</v>
      </c>
    </row>
    <row r="158" s="13" customFormat="1">
      <c r="A158" s="13"/>
      <c r="B158" s="236"/>
      <c r="C158" s="237"/>
      <c r="D158" s="231" t="s">
        <v>147</v>
      </c>
      <c r="E158" s="238" t="s">
        <v>1</v>
      </c>
      <c r="F158" s="239" t="s">
        <v>187</v>
      </c>
      <c r="G158" s="237"/>
      <c r="H158" s="240">
        <v>363.5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147</v>
      </c>
      <c r="AU158" s="246" t="s">
        <v>143</v>
      </c>
      <c r="AV158" s="13" t="s">
        <v>83</v>
      </c>
      <c r="AW158" s="13" t="s">
        <v>31</v>
      </c>
      <c r="AX158" s="13" t="s">
        <v>74</v>
      </c>
      <c r="AY158" s="246" t="s">
        <v>134</v>
      </c>
    </row>
    <row r="159" s="13" customFormat="1">
      <c r="A159" s="13"/>
      <c r="B159" s="236"/>
      <c r="C159" s="237"/>
      <c r="D159" s="231" t="s">
        <v>147</v>
      </c>
      <c r="E159" s="238" t="s">
        <v>1</v>
      </c>
      <c r="F159" s="239" t="s">
        <v>188</v>
      </c>
      <c r="G159" s="237"/>
      <c r="H159" s="240">
        <v>338.31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147</v>
      </c>
      <c r="AU159" s="246" t="s">
        <v>143</v>
      </c>
      <c r="AV159" s="13" t="s">
        <v>83</v>
      </c>
      <c r="AW159" s="13" t="s">
        <v>31</v>
      </c>
      <c r="AX159" s="13" t="s">
        <v>74</v>
      </c>
      <c r="AY159" s="246" t="s">
        <v>134</v>
      </c>
    </row>
    <row r="160" s="14" customFormat="1">
      <c r="A160" s="14"/>
      <c r="B160" s="247"/>
      <c r="C160" s="248"/>
      <c r="D160" s="231" t="s">
        <v>147</v>
      </c>
      <c r="E160" s="249" t="s">
        <v>1</v>
      </c>
      <c r="F160" s="250" t="s">
        <v>152</v>
      </c>
      <c r="G160" s="248"/>
      <c r="H160" s="251">
        <v>800.16999999999996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147</v>
      </c>
      <c r="AU160" s="257" t="s">
        <v>143</v>
      </c>
      <c r="AV160" s="14" t="s">
        <v>142</v>
      </c>
      <c r="AW160" s="14" t="s">
        <v>31</v>
      </c>
      <c r="AX160" s="14" t="s">
        <v>8</v>
      </c>
      <c r="AY160" s="257" t="s">
        <v>134</v>
      </c>
    </row>
    <row r="161" s="2" customFormat="1" ht="24.15" customHeight="1">
      <c r="A161" s="37"/>
      <c r="B161" s="38"/>
      <c r="C161" s="218" t="s">
        <v>189</v>
      </c>
      <c r="D161" s="218" t="s">
        <v>138</v>
      </c>
      <c r="E161" s="219" t="s">
        <v>190</v>
      </c>
      <c r="F161" s="220" t="s">
        <v>191</v>
      </c>
      <c r="G161" s="221" t="s">
        <v>141</v>
      </c>
      <c r="H161" s="222">
        <v>388.44999999999999</v>
      </c>
      <c r="I161" s="223"/>
      <c r="J161" s="222">
        <f>ROUND(I161*H161,0)</f>
        <v>0</v>
      </c>
      <c r="K161" s="224"/>
      <c r="L161" s="43"/>
      <c r="M161" s="225" t="s">
        <v>1</v>
      </c>
      <c r="N161" s="226" t="s">
        <v>39</v>
      </c>
      <c r="O161" s="90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142</v>
      </c>
      <c r="AT161" s="229" t="s">
        <v>138</v>
      </c>
      <c r="AU161" s="229" t="s">
        <v>143</v>
      </c>
      <c r="AY161" s="16" t="s">
        <v>134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</v>
      </c>
      <c r="BK161" s="230">
        <f>ROUND(I161*H161,0)</f>
        <v>0</v>
      </c>
      <c r="BL161" s="16" t="s">
        <v>142</v>
      </c>
      <c r="BM161" s="229" t="s">
        <v>192</v>
      </c>
    </row>
    <row r="162" s="2" customFormat="1">
      <c r="A162" s="37"/>
      <c r="B162" s="38"/>
      <c r="C162" s="39"/>
      <c r="D162" s="231" t="s">
        <v>145</v>
      </c>
      <c r="E162" s="39"/>
      <c r="F162" s="232" t="s">
        <v>193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145</v>
      </c>
      <c r="AU162" s="16" t="s">
        <v>143</v>
      </c>
    </row>
    <row r="163" s="13" customFormat="1">
      <c r="A163" s="13"/>
      <c r="B163" s="236"/>
      <c r="C163" s="237"/>
      <c r="D163" s="231" t="s">
        <v>147</v>
      </c>
      <c r="E163" s="238" t="s">
        <v>1</v>
      </c>
      <c r="F163" s="239" t="s">
        <v>194</v>
      </c>
      <c r="G163" s="237"/>
      <c r="H163" s="240">
        <v>116.24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147</v>
      </c>
      <c r="AU163" s="246" t="s">
        <v>143</v>
      </c>
      <c r="AV163" s="13" t="s">
        <v>83</v>
      </c>
      <c r="AW163" s="13" t="s">
        <v>31</v>
      </c>
      <c r="AX163" s="13" t="s">
        <v>74</v>
      </c>
      <c r="AY163" s="246" t="s">
        <v>134</v>
      </c>
    </row>
    <row r="164" s="13" customFormat="1">
      <c r="A164" s="13"/>
      <c r="B164" s="236"/>
      <c r="C164" s="237"/>
      <c r="D164" s="231" t="s">
        <v>147</v>
      </c>
      <c r="E164" s="238" t="s">
        <v>1</v>
      </c>
      <c r="F164" s="239" t="s">
        <v>195</v>
      </c>
      <c r="G164" s="237"/>
      <c r="H164" s="240">
        <v>257.39999999999998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147</v>
      </c>
      <c r="AU164" s="246" t="s">
        <v>143</v>
      </c>
      <c r="AV164" s="13" t="s">
        <v>83</v>
      </c>
      <c r="AW164" s="13" t="s">
        <v>31</v>
      </c>
      <c r="AX164" s="13" t="s">
        <v>74</v>
      </c>
      <c r="AY164" s="246" t="s">
        <v>134</v>
      </c>
    </row>
    <row r="165" s="13" customFormat="1">
      <c r="A165" s="13"/>
      <c r="B165" s="236"/>
      <c r="C165" s="237"/>
      <c r="D165" s="231" t="s">
        <v>147</v>
      </c>
      <c r="E165" s="238" t="s">
        <v>1</v>
      </c>
      <c r="F165" s="239" t="s">
        <v>196</v>
      </c>
      <c r="G165" s="237"/>
      <c r="H165" s="240">
        <v>14.810000000000001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147</v>
      </c>
      <c r="AU165" s="246" t="s">
        <v>143</v>
      </c>
      <c r="AV165" s="13" t="s">
        <v>83</v>
      </c>
      <c r="AW165" s="13" t="s">
        <v>31</v>
      </c>
      <c r="AX165" s="13" t="s">
        <v>74</v>
      </c>
      <c r="AY165" s="246" t="s">
        <v>134</v>
      </c>
    </row>
    <row r="166" s="14" customFormat="1">
      <c r="A166" s="14"/>
      <c r="B166" s="247"/>
      <c r="C166" s="248"/>
      <c r="D166" s="231" t="s">
        <v>147</v>
      </c>
      <c r="E166" s="249" t="s">
        <v>1</v>
      </c>
      <c r="F166" s="250" t="s">
        <v>152</v>
      </c>
      <c r="G166" s="248"/>
      <c r="H166" s="251">
        <v>388.44999999999999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147</v>
      </c>
      <c r="AU166" s="257" t="s">
        <v>143</v>
      </c>
      <c r="AV166" s="14" t="s">
        <v>142</v>
      </c>
      <c r="AW166" s="14" t="s">
        <v>31</v>
      </c>
      <c r="AX166" s="14" t="s">
        <v>8</v>
      </c>
      <c r="AY166" s="257" t="s">
        <v>134</v>
      </c>
    </row>
    <row r="167" s="2" customFormat="1" ht="24.15" customHeight="1">
      <c r="A167" s="37"/>
      <c r="B167" s="38"/>
      <c r="C167" s="218" t="s">
        <v>197</v>
      </c>
      <c r="D167" s="218" t="s">
        <v>138</v>
      </c>
      <c r="E167" s="219" t="s">
        <v>198</v>
      </c>
      <c r="F167" s="220" t="s">
        <v>199</v>
      </c>
      <c r="G167" s="221" t="s">
        <v>141</v>
      </c>
      <c r="H167" s="222">
        <v>388.44999999999999</v>
      </c>
      <c r="I167" s="223"/>
      <c r="J167" s="222">
        <f>ROUND(I167*H167,0)</f>
        <v>0</v>
      </c>
      <c r="K167" s="224"/>
      <c r="L167" s="43"/>
      <c r="M167" s="225" t="s">
        <v>1</v>
      </c>
      <c r="N167" s="226" t="s">
        <v>39</v>
      </c>
      <c r="O167" s="90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142</v>
      </c>
      <c r="AT167" s="229" t="s">
        <v>138</v>
      </c>
      <c r="AU167" s="229" t="s">
        <v>143</v>
      </c>
      <c r="AY167" s="16" t="s">
        <v>134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</v>
      </c>
      <c r="BK167" s="230">
        <f>ROUND(I167*H167,0)</f>
        <v>0</v>
      </c>
      <c r="BL167" s="16" t="s">
        <v>142</v>
      </c>
      <c r="BM167" s="229" t="s">
        <v>200</v>
      </c>
    </row>
    <row r="168" s="2" customFormat="1">
      <c r="A168" s="37"/>
      <c r="B168" s="38"/>
      <c r="C168" s="39"/>
      <c r="D168" s="231" t="s">
        <v>145</v>
      </c>
      <c r="E168" s="39"/>
      <c r="F168" s="232" t="s">
        <v>201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145</v>
      </c>
      <c r="AU168" s="16" t="s">
        <v>143</v>
      </c>
    </row>
    <row r="169" s="13" customFormat="1">
      <c r="A169" s="13"/>
      <c r="B169" s="236"/>
      <c r="C169" s="237"/>
      <c r="D169" s="231" t="s">
        <v>147</v>
      </c>
      <c r="E169" s="238" t="s">
        <v>1</v>
      </c>
      <c r="F169" s="239" t="s">
        <v>194</v>
      </c>
      <c r="G169" s="237"/>
      <c r="H169" s="240">
        <v>116.24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147</v>
      </c>
      <c r="AU169" s="246" t="s">
        <v>143</v>
      </c>
      <c r="AV169" s="13" t="s">
        <v>83</v>
      </c>
      <c r="AW169" s="13" t="s">
        <v>31</v>
      </c>
      <c r="AX169" s="13" t="s">
        <v>74</v>
      </c>
      <c r="AY169" s="246" t="s">
        <v>134</v>
      </c>
    </row>
    <row r="170" s="13" customFormat="1">
      <c r="A170" s="13"/>
      <c r="B170" s="236"/>
      <c r="C170" s="237"/>
      <c r="D170" s="231" t="s">
        <v>147</v>
      </c>
      <c r="E170" s="238" t="s">
        <v>1</v>
      </c>
      <c r="F170" s="239" t="s">
        <v>195</v>
      </c>
      <c r="G170" s="237"/>
      <c r="H170" s="240">
        <v>257.39999999999998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147</v>
      </c>
      <c r="AU170" s="246" t="s">
        <v>143</v>
      </c>
      <c r="AV170" s="13" t="s">
        <v>83</v>
      </c>
      <c r="AW170" s="13" t="s">
        <v>31</v>
      </c>
      <c r="AX170" s="13" t="s">
        <v>74</v>
      </c>
      <c r="AY170" s="246" t="s">
        <v>134</v>
      </c>
    </row>
    <row r="171" s="13" customFormat="1">
      <c r="A171" s="13"/>
      <c r="B171" s="236"/>
      <c r="C171" s="237"/>
      <c r="D171" s="231" t="s">
        <v>147</v>
      </c>
      <c r="E171" s="238" t="s">
        <v>1</v>
      </c>
      <c r="F171" s="239" t="s">
        <v>196</v>
      </c>
      <c r="G171" s="237"/>
      <c r="H171" s="240">
        <v>14.810000000000001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147</v>
      </c>
      <c r="AU171" s="246" t="s">
        <v>143</v>
      </c>
      <c r="AV171" s="13" t="s">
        <v>83</v>
      </c>
      <c r="AW171" s="13" t="s">
        <v>31</v>
      </c>
      <c r="AX171" s="13" t="s">
        <v>74</v>
      </c>
      <c r="AY171" s="246" t="s">
        <v>134</v>
      </c>
    </row>
    <row r="172" s="14" customFormat="1">
      <c r="A172" s="14"/>
      <c r="B172" s="247"/>
      <c r="C172" s="248"/>
      <c r="D172" s="231" t="s">
        <v>147</v>
      </c>
      <c r="E172" s="249" t="s">
        <v>1</v>
      </c>
      <c r="F172" s="250" t="s">
        <v>152</v>
      </c>
      <c r="G172" s="248"/>
      <c r="H172" s="251">
        <v>388.44999999999999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147</v>
      </c>
      <c r="AU172" s="257" t="s">
        <v>143</v>
      </c>
      <c r="AV172" s="14" t="s">
        <v>142</v>
      </c>
      <c r="AW172" s="14" t="s">
        <v>31</v>
      </c>
      <c r="AX172" s="14" t="s">
        <v>8</v>
      </c>
      <c r="AY172" s="257" t="s">
        <v>134</v>
      </c>
    </row>
    <row r="173" s="2" customFormat="1" ht="16.5" customHeight="1">
      <c r="A173" s="37"/>
      <c r="B173" s="38"/>
      <c r="C173" s="258" t="s">
        <v>202</v>
      </c>
      <c r="D173" s="258" t="s">
        <v>203</v>
      </c>
      <c r="E173" s="259" t="s">
        <v>204</v>
      </c>
      <c r="F173" s="260" t="s">
        <v>205</v>
      </c>
      <c r="G173" s="261" t="s">
        <v>206</v>
      </c>
      <c r="H173" s="262">
        <v>15.24</v>
      </c>
      <c r="I173" s="263"/>
      <c r="J173" s="262">
        <f>ROUND(I173*H173,0)</f>
        <v>0</v>
      </c>
      <c r="K173" s="264"/>
      <c r="L173" s="265"/>
      <c r="M173" s="266" t="s">
        <v>1</v>
      </c>
      <c r="N173" s="267" t="s">
        <v>39</v>
      </c>
      <c r="O173" s="90"/>
      <c r="P173" s="227">
        <f>O173*H173</f>
        <v>0</v>
      </c>
      <c r="Q173" s="227">
        <v>0.001</v>
      </c>
      <c r="R173" s="227">
        <f>Q173*H173</f>
        <v>0.01524</v>
      </c>
      <c r="S173" s="227">
        <v>0</v>
      </c>
      <c r="T173" s="22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9" t="s">
        <v>189</v>
      </c>
      <c r="AT173" s="229" t="s">
        <v>203</v>
      </c>
      <c r="AU173" s="229" t="s">
        <v>143</v>
      </c>
      <c r="AY173" s="16" t="s">
        <v>134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6" t="s">
        <v>8</v>
      </c>
      <c r="BK173" s="230">
        <f>ROUND(I173*H173,0)</f>
        <v>0</v>
      </c>
      <c r="BL173" s="16" t="s">
        <v>142</v>
      </c>
      <c r="BM173" s="229" t="s">
        <v>207</v>
      </c>
    </row>
    <row r="174" s="2" customFormat="1">
      <c r="A174" s="37"/>
      <c r="B174" s="38"/>
      <c r="C174" s="39"/>
      <c r="D174" s="231" t="s">
        <v>145</v>
      </c>
      <c r="E174" s="39"/>
      <c r="F174" s="232" t="s">
        <v>205</v>
      </c>
      <c r="G174" s="39"/>
      <c r="H174" s="39"/>
      <c r="I174" s="233"/>
      <c r="J174" s="39"/>
      <c r="K174" s="39"/>
      <c r="L174" s="43"/>
      <c r="M174" s="234"/>
      <c r="N174" s="235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145</v>
      </c>
      <c r="AU174" s="16" t="s">
        <v>143</v>
      </c>
    </row>
    <row r="175" s="2" customFormat="1" ht="16.5" customHeight="1">
      <c r="A175" s="37"/>
      <c r="B175" s="38"/>
      <c r="C175" s="218" t="s">
        <v>208</v>
      </c>
      <c r="D175" s="218" t="s">
        <v>138</v>
      </c>
      <c r="E175" s="219" t="s">
        <v>209</v>
      </c>
      <c r="F175" s="220" t="s">
        <v>210</v>
      </c>
      <c r="G175" s="221" t="s">
        <v>211</v>
      </c>
      <c r="H175" s="222">
        <v>40</v>
      </c>
      <c r="I175" s="223"/>
      <c r="J175" s="222">
        <f>ROUND(I175*H175,0)</f>
        <v>0</v>
      </c>
      <c r="K175" s="224"/>
      <c r="L175" s="43"/>
      <c r="M175" s="225" t="s">
        <v>1</v>
      </c>
      <c r="N175" s="226" t="s">
        <v>39</v>
      </c>
      <c r="O175" s="90"/>
      <c r="P175" s="227">
        <f>O175*H175</f>
        <v>0</v>
      </c>
      <c r="Q175" s="227">
        <v>1</v>
      </c>
      <c r="R175" s="227">
        <f>Q175*H175</f>
        <v>40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142</v>
      </c>
      <c r="AT175" s="229" t="s">
        <v>138</v>
      </c>
      <c r="AU175" s="229" t="s">
        <v>143</v>
      </c>
      <c r="AY175" s="16" t="s">
        <v>134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</v>
      </c>
      <c r="BK175" s="230">
        <f>ROUND(I175*H175,0)</f>
        <v>0</v>
      </c>
      <c r="BL175" s="16" t="s">
        <v>142</v>
      </c>
      <c r="BM175" s="229" t="s">
        <v>212</v>
      </c>
    </row>
    <row r="176" s="12" customFormat="1" ht="20.88" customHeight="1">
      <c r="A176" s="12"/>
      <c r="B176" s="202"/>
      <c r="C176" s="203"/>
      <c r="D176" s="204" t="s">
        <v>73</v>
      </c>
      <c r="E176" s="216" t="s">
        <v>213</v>
      </c>
      <c r="F176" s="216" t="s">
        <v>214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SUM(P177:P181)</f>
        <v>0</v>
      </c>
      <c r="Q176" s="210"/>
      <c r="R176" s="211">
        <f>SUM(R177:R181)</f>
        <v>0</v>
      </c>
      <c r="S176" s="210"/>
      <c r="T176" s="212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</v>
      </c>
      <c r="AT176" s="214" t="s">
        <v>73</v>
      </c>
      <c r="AU176" s="214" t="s">
        <v>83</v>
      </c>
      <c r="AY176" s="213" t="s">
        <v>134</v>
      </c>
      <c r="BK176" s="215">
        <f>SUM(BK177:BK181)</f>
        <v>0</v>
      </c>
    </row>
    <row r="177" s="2" customFormat="1" ht="21.75" customHeight="1">
      <c r="A177" s="37"/>
      <c r="B177" s="38"/>
      <c r="C177" s="218" t="s">
        <v>136</v>
      </c>
      <c r="D177" s="218" t="s">
        <v>138</v>
      </c>
      <c r="E177" s="219" t="s">
        <v>215</v>
      </c>
      <c r="F177" s="220" t="s">
        <v>216</v>
      </c>
      <c r="G177" s="221" t="s">
        <v>141</v>
      </c>
      <c r="H177" s="222">
        <v>2038.9500000000001</v>
      </c>
      <c r="I177" s="223"/>
      <c r="J177" s="222">
        <f>ROUND(I177*H177,0)</f>
        <v>0</v>
      </c>
      <c r="K177" s="224"/>
      <c r="L177" s="43"/>
      <c r="M177" s="225" t="s">
        <v>1</v>
      </c>
      <c r="N177" s="226" t="s">
        <v>39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142</v>
      </c>
      <c r="AT177" s="229" t="s">
        <v>138</v>
      </c>
      <c r="AU177" s="229" t="s">
        <v>143</v>
      </c>
      <c r="AY177" s="16" t="s">
        <v>134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</v>
      </c>
      <c r="BK177" s="230">
        <f>ROUND(I177*H177,0)</f>
        <v>0</v>
      </c>
      <c r="BL177" s="16" t="s">
        <v>142</v>
      </c>
      <c r="BM177" s="229" t="s">
        <v>217</v>
      </c>
    </row>
    <row r="178" s="2" customFormat="1">
      <c r="A178" s="37"/>
      <c r="B178" s="38"/>
      <c r="C178" s="39"/>
      <c r="D178" s="231" t="s">
        <v>145</v>
      </c>
      <c r="E178" s="39"/>
      <c r="F178" s="232" t="s">
        <v>218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145</v>
      </c>
      <c r="AU178" s="16" t="s">
        <v>143</v>
      </c>
    </row>
    <row r="179" s="13" customFormat="1">
      <c r="A179" s="13"/>
      <c r="B179" s="236"/>
      <c r="C179" s="237"/>
      <c r="D179" s="231" t="s">
        <v>147</v>
      </c>
      <c r="E179" s="238" t="s">
        <v>1</v>
      </c>
      <c r="F179" s="239" t="s">
        <v>219</v>
      </c>
      <c r="G179" s="237"/>
      <c r="H179" s="240">
        <v>263.77999999999997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147</v>
      </c>
      <c r="AU179" s="246" t="s">
        <v>143</v>
      </c>
      <c r="AV179" s="13" t="s">
        <v>83</v>
      </c>
      <c r="AW179" s="13" t="s">
        <v>31</v>
      </c>
      <c r="AX179" s="13" t="s">
        <v>74</v>
      </c>
      <c r="AY179" s="246" t="s">
        <v>134</v>
      </c>
    </row>
    <row r="180" s="13" customFormat="1">
      <c r="A180" s="13"/>
      <c r="B180" s="236"/>
      <c r="C180" s="237"/>
      <c r="D180" s="231" t="s">
        <v>147</v>
      </c>
      <c r="E180" s="238" t="s">
        <v>1</v>
      </c>
      <c r="F180" s="239" t="s">
        <v>220</v>
      </c>
      <c r="G180" s="237"/>
      <c r="H180" s="240">
        <v>1775.1700000000001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147</v>
      </c>
      <c r="AU180" s="246" t="s">
        <v>143</v>
      </c>
      <c r="AV180" s="13" t="s">
        <v>83</v>
      </c>
      <c r="AW180" s="13" t="s">
        <v>31</v>
      </c>
      <c r="AX180" s="13" t="s">
        <v>74</v>
      </c>
      <c r="AY180" s="246" t="s">
        <v>134</v>
      </c>
    </row>
    <row r="181" s="14" customFormat="1">
      <c r="A181" s="14"/>
      <c r="B181" s="247"/>
      <c r="C181" s="248"/>
      <c r="D181" s="231" t="s">
        <v>147</v>
      </c>
      <c r="E181" s="249" t="s">
        <v>1</v>
      </c>
      <c r="F181" s="250" t="s">
        <v>152</v>
      </c>
      <c r="G181" s="248"/>
      <c r="H181" s="251">
        <v>2038.9500000000001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147</v>
      </c>
      <c r="AU181" s="257" t="s">
        <v>143</v>
      </c>
      <c r="AV181" s="14" t="s">
        <v>142</v>
      </c>
      <c r="AW181" s="14" t="s">
        <v>31</v>
      </c>
      <c r="AX181" s="14" t="s">
        <v>8</v>
      </c>
      <c r="AY181" s="257" t="s">
        <v>134</v>
      </c>
    </row>
    <row r="182" s="12" customFormat="1" ht="22.8" customHeight="1">
      <c r="A182" s="12"/>
      <c r="B182" s="202"/>
      <c r="C182" s="203"/>
      <c r="D182" s="204" t="s">
        <v>73</v>
      </c>
      <c r="E182" s="216" t="s">
        <v>167</v>
      </c>
      <c r="F182" s="216" t="s">
        <v>221</v>
      </c>
      <c r="G182" s="203"/>
      <c r="H182" s="203"/>
      <c r="I182" s="206"/>
      <c r="J182" s="217">
        <f>BK182</f>
        <v>0</v>
      </c>
      <c r="K182" s="203"/>
      <c r="L182" s="208"/>
      <c r="M182" s="209"/>
      <c r="N182" s="210"/>
      <c r="O182" s="210"/>
      <c r="P182" s="211">
        <f>SUM(P183:P231)</f>
        <v>0</v>
      </c>
      <c r="Q182" s="210"/>
      <c r="R182" s="211">
        <f>SUM(R183:R231)</f>
        <v>257.06062550000001</v>
      </c>
      <c r="S182" s="210"/>
      <c r="T182" s="212">
        <f>SUM(T183:T231)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8</v>
      </c>
      <c r="AT182" s="214" t="s">
        <v>73</v>
      </c>
      <c r="AU182" s="214" t="s">
        <v>8</v>
      </c>
      <c r="AY182" s="213" t="s">
        <v>134</v>
      </c>
      <c r="BK182" s="215">
        <f>SUM(BK183:BK231)</f>
        <v>0</v>
      </c>
    </row>
    <row r="183" s="2" customFormat="1" ht="21.75" customHeight="1">
      <c r="A183" s="37"/>
      <c r="B183" s="38"/>
      <c r="C183" s="218" t="s">
        <v>222</v>
      </c>
      <c r="D183" s="218" t="s">
        <v>138</v>
      </c>
      <c r="E183" s="219" t="s">
        <v>223</v>
      </c>
      <c r="F183" s="220" t="s">
        <v>224</v>
      </c>
      <c r="G183" s="221" t="s">
        <v>141</v>
      </c>
      <c r="H183" s="222">
        <v>981.32000000000005</v>
      </c>
      <c r="I183" s="223"/>
      <c r="J183" s="222">
        <f>ROUND(I183*H183,0)</f>
        <v>0</v>
      </c>
      <c r="K183" s="224"/>
      <c r="L183" s="43"/>
      <c r="M183" s="225" t="s">
        <v>1</v>
      </c>
      <c r="N183" s="226" t="s">
        <v>39</v>
      </c>
      <c r="O183" s="90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9" t="s">
        <v>142</v>
      </c>
      <c r="AT183" s="229" t="s">
        <v>138</v>
      </c>
      <c r="AU183" s="229" t="s">
        <v>83</v>
      </c>
      <c r="AY183" s="16" t="s">
        <v>134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6" t="s">
        <v>8</v>
      </c>
      <c r="BK183" s="230">
        <f>ROUND(I183*H183,0)</f>
        <v>0</v>
      </c>
      <c r="BL183" s="16" t="s">
        <v>142</v>
      </c>
      <c r="BM183" s="229" t="s">
        <v>225</v>
      </c>
    </row>
    <row r="184" s="2" customFormat="1">
      <c r="A184" s="37"/>
      <c r="B184" s="38"/>
      <c r="C184" s="39"/>
      <c r="D184" s="231" t="s">
        <v>145</v>
      </c>
      <c r="E184" s="39"/>
      <c r="F184" s="232" t="s">
        <v>226</v>
      </c>
      <c r="G184" s="39"/>
      <c r="H184" s="39"/>
      <c r="I184" s="233"/>
      <c r="J184" s="39"/>
      <c r="K184" s="39"/>
      <c r="L184" s="43"/>
      <c r="M184" s="234"/>
      <c r="N184" s="235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145</v>
      </c>
      <c r="AU184" s="16" t="s">
        <v>83</v>
      </c>
    </row>
    <row r="185" s="13" customFormat="1">
      <c r="A185" s="13"/>
      <c r="B185" s="236"/>
      <c r="C185" s="237"/>
      <c r="D185" s="231" t="s">
        <v>147</v>
      </c>
      <c r="E185" s="238" t="s">
        <v>1</v>
      </c>
      <c r="F185" s="239" t="s">
        <v>227</v>
      </c>
      <c r="G185" s="237"/>
      <c r="H185" s="240">
        <v>147.53999999999999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147</v>
      </c>
      <c r="AU185" s="246" t="s">
        <v>83</v>
      </c>
      <c r="AV185" s="13" t="s">
        <v>83</v>
      </c>
      <c r="AW185" s="13" t="s">
        <v>31</v>
      </c>
      <c r="AX185" s="13" t="s">
        <v>74</v>
      </c>
      <c r="AY185" s="246" t="s">
        <v>134</v>
      </c>
    </row>
    <row r="186" s="13" customFormat="1">
      <c r="A186" s="13"/>
      <c r="B186" s="236"/>
      <c r="C186" s="237"/>
      <c r="D186" s="231" t="s">
        <v>147</v>
      </c>
      <c r="E186" s="238" t="s">
        <v>1</v>
      </c>
      <c r="F186" s="239" t="s">
        <v>228</v>
      </c>
      <c r="G186" s="237"/>
      <c r="H186" s="240">
        <v>576.79999999999995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147</v>
      </c>
      <c r="AU186" s="246" t="s">
        <v>83</v>
      </c>
      <c r="AV186" s="13" t="s">
        <v>83</v>
      </c>
      <c r="AW186" s="13" t="s">
        <v>31</v>
      </c>
      <c r="AX186" s="13" t="s">
        <v>74</v>
      </c>
      <c r="AY186" s="246" t="s">
        <v>134</v>
      </c>
    </row>
    <row r="187" s="13" customFormat="1">
      <c r="A187" s="13"/>
      <c r="B187" s="236"/>
      <c r="C187" s="237"/>
      <c r="D187" s="231" t="s">
        <v>147</v>
      </c>
      <c r="E187" s="238" t="s">
        <v>1</v>
      </c>
      <c r="F187" s="239" t="s">
        <v>229</v>
      </c>
      <c r="G187" s="237"/>
      <c r="H187" s="240">
        <v>256.98000000000002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147</v>
      </c>
      <c r="AU187" s="246" t="s">
        <v>83</v>
      </c>
      <c r="AV187" s="13" t="s">
        <v>83</v>
      </c>
      <c r="AW187" s="13" t="s">
        <v>31</v>
      </c>
      <c r="AX187" s="13" t="s">
        <v>74</v>
      </c>
      <c r="AY187" s="246" t="s">
        <v>134</v>
      </c>
    </row>
    <row r="188" s="14" customFormat="1">
      <c r="A188" s="14"/>
      <c r="B188" s="247"/>
      <c r="C188" s="248"/>
      <c r="D188" s="231" t="s">
        <v>147</v>
      </c>
      <c r="E188" s="249" t="s">
        <v>1</v>
      </c>
      <c r="F188" s="250" t="s">
        <v>152</v>
      </c>
      <c r="G188" s="248"/>
      <c r="H188" s="251">
        <v>981.32000000000005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147</v>
      </c>
      <c r="AU188" s="257" t="s">
        <v>83</v>
      </c>
      <c r="AV188" s="14" t="s">
        <v>142</v>
      </c>
      <c r="AW188" s="14" t="s">
        <v>31</v>
      </c>
      <c r="AX188" s="14" t="s">
        <v>8</v>
      </c>
      <c r="AY188" s="257" t="s">
        <v>134</v>
      </c>
    </row>
    <row r="189" s="2" customFormat="1" ht="21.75" customHeight="1">
      <c r="A189" s="37"/>
      <c r="B189" s="38"/>
      <c r="C189" s="218" t="s">
        <v>230</v>
      </c>
      <c r="D189" s="218" t="s">
        <v>138</v>
      </c>
      <c r="E189" s="219" t="s">
        <v>231</v>
      </c>
      <c r="F189" s="220" t="s">
        <v>232</v>
      </c>
      <c r="G189" s="221" t="s">
        <v>141</v>
      </c>
      <c r="H189" s="222">
        <v>175.52000000000001</v>
      </c>
      <c r="I189" s="223"/>
      <c r="J189" s="222">
        <f>ROUND(I189*H189,0)</f>
        <v>0</v>
      </c>
      <c r="K189" s="224"/>
      <c r="L189" s="43"/>
      <c r="M189" s="225" t="s">
        <v>1</v>
      </c>
      <c r="N189" s="226" t="s">
        <v>39</v>
      </c>
      <c r="O189" s="90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142</v>
      </c>
      <c r="AT189" s="229" t="s">
        <v>138</v>
      </c>
      <c r="AU189" s="229" t="s">
        <v>83</v>
      </c>
      <c r="AY189" s="16" t="s">
        <v>134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</v>
      </c>
      <c r="BK189" s="230">
        <f>ROUND(I189*H189,0)</f>
        <v>0</v>
      </c>
      <c r="BL189" s="16" t="s">
        <v>142</v>
      </c>
      <c r="BM189" s="229" t="s">
        <v>233</v>
      </c>
    </row>
    <row r="190" s="2" customFormat="1">
      <c r="A190" s="37"/>
      <c r="B190" s="38"/>
      <c r="C190" s="39"/>
      <c r="D190" s="231" t="s">
        <v>145</v>
      </c>
      <c r="E190" s="39"/>
      <c r="F190" s="232" t="s">
        <v>234</v>
      </c>
      <c r="G190" s="39"/>
      <c r="H190" s="39"/>
      <c r="I190" s="233"/>
      <c r="J190" s="39"/>
      <c r="K190" s="39"/>
      <c r="L190" s="43"/>
      <c r="M190" s="234"/>
      <c r="N190" s="23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145</v>
      </c>
      <c r="AU190" s="16" t="s">
        <v>83</v>
      </c>
    </row>
    <row r="191" s="13" customFormat="1">
      <c r="A191" s="13"/>
      <c r="B191" s="236"/>
      <c r="C191" s="237"/>
      <c r="D191" s="231" t="s">
        <v>147</v>
      </c>
      <c r="E191" s="238" t="s">
        <v>1</v>
      </c>
      <c r="F191" s="239" t="s">
        <v>235</v>
      </c>
      <c r="G191" s="237"/>
      <c r="H191" s="240">
        <v>80.359999999999999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147</v>
      </c>
      <c r="AU191" s="246" t="s">
        <v>83</v>
      </c>
      <c r="AV191" s="13" t="s">
        <v>83</v>
      </c>
      <c r="AW191" s="13" t="s">
        <v>31</v>
      </c>
      <c r="AX191" s="13" t="s">
        <v>74</v>
      </c>
      <c r="AY191" s="246" t="s">
        <v>134</v>
      </c>
    </row>
    <row r="192" s="13" customFormat="1">
      <c r="A192" s="13"/>
      <c r="B192" s="236"/>
      <c r="C192" s="237"/>
      <c r="D192" s="231" t="s">
        <v>147</v>
      </c>
      <c r="E192" s="238" t="s">
        <v>1</v>
      </c>
      <c r="F192" s="239" t="s">
        <v>236</v>
      </c>
      <c r="G192" s="237"/>
      <c r="H192" s="240">
        <v>95.159999999999997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147</v>
      </c>
      <c r="AU192" s="246" t="s">
        <v>83</v>
      </c>
      <c r="AV192" s="13" t="s">
        <v>83</v>
      </c>
      <c r="AW192" s="13" t="s">
        <v>31</v>
      </c>
      <c r="AX192" s="13" t="s">
        <v>74</v>
      </c>
      <c r="AY192" s="246" t="s">
        <v>134</v>
      </c>
    </row>
    <row r="193" s="14" customFormat="1">
      <c r="A193" s="14"/>
      <c r="B193" s="247"/>
      <c r="C193" s="248"/>
      <c r="D193" s="231" t="s">
        <v>147</v>
      </c>
      <c r="E193" s="249" t="s">
        <v>1</v>
      </c>
      <c r="F193" s="250" t="s">
        <v>152</v>
      </c>
      <c r="G193" s="248"/>
      <c r="H193" s="251">
        <v>175.52000000000001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147</v>
      </c>
      <c r="AU193" s="257" t="s">
        <v>83</v>
      </c>
      <c r="AV193" s="14" t="s">
        <v>142</v>
      </c>
      <c r="AW193" s="14" t="s">
        <v>31</v>
      </c>
      <c r="AX193" s="14" t="s">
        <v>8</v>
      </c>
      <c r="AY193" s="257" t="s">
        <v>134</v>
      </c>
    </row>
    <row r="194" s="2" customFormat="1" ht="21.75" customHeight="1">
      <c r="A194" s="37"/>
      <c r="B194" s="38"/>
      <c r="C194" s="218" t="s">
        <v>237</v>
      </c>
      <c r="D194" s="218" t="s">
        <v>138</v>
      </c>
      <c r="E194" s="219" t="s">
        <v>238</v>
      </c>
      <c r="F194" s="220" t="s">
        <v>239</v>
      </c>
      <c r="G194" s="221" t="s">
        <v>141</v>
      </c>
      <c r="H194" s="222">
        <v>124</v>
      </c>
      <c r="I194" s="223"/>
      <c r="J194" s="222">
        <f>ROUND(I194*H194,0)</f>
        <v>0</v>
      </c>
      <c r="K194" s="224"/>
      <c r="L194" s="43"/>
      <c r="M194" s="225" t="s">
        <v>1</v>
      </c>
      <c r="N194" s="226" t="s">
        <v>39</v>
      </c>
      <c r="O194" s="90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9" t="s">
        <v>142</v>
      </c>
      <c r="AT194" s="229" t="s">
        <v>138</v>
      </c>
      <c r="AU194" s="229" t="s">
        <v>83</v>
      </c>
      <c r="AY194" s="16" t="s">
        <v>134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6" t="s">
        <v>8</v>
      </c>
      <c r="BK194" s="230">
        <f>ROUND(I194*H194,0)</f>
        <v>0</v>
      </c>
      <c r="BL194" s="16" t="s">
        <v>142</v>
      </c>
      <c r="BM194" s="229" t="s">
        <v>240</v>
      </c>
    </row>
    <row r="195" s="2" customFormat="1">
      <c r="A195" s="37"/>
      <c r="B195" s="38"/>
      <c r="C195" s="39"/>
      <c r="D195" s="231" t="s">
        <v>145</v>
      </c>
      <c r="E195" s="39"/>
      <c r="F195" s="232" t="s">
        <v>241</v>
      </c>
      <c r="G195" s="39"/>
      <c r="H195" s="39"/>
      <c r="I195" s="233"/>
      <c r="J195" s="39"/>
      <c r="K195" s="39"/>
      <c r="L195" s="43"/>
      <c r="M195" s="234"/>
      <c r="N195" s="23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145</v>
      </c>
      <c r="AU195" s="16" t="s">
        <v>83</v>
      </c>
    </row>
    <row r="196" s="13" customFormat="1">
      <c r="A196" s="13"/>
      <c r="B196" s="236"/>
      <c r="C196" s="237"/>
      <c r="D196" s="231" t="s">
        <v>147</v>
      </c>
      <c r="E196" s="238" t="s">
        <v>1</v>
      </c>
      <c r="F196" s="239" t="s">
        <v>242</v>
      </c>
      <c r="G196" s="237"/>
      <c r="H196" s="240">
        <v>124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147</v>
      </c>
      <c r="AU196" s="246" t="s">
        <v>83</v>
      </c>
      <c r="AV196" s="13" t="s">
        <v>83</v>
      </c>
      <c r="AW196" s="13" t="s">
        <v>31</v>
      </c>
      <c r="AX196" s="13" t="s">
        <v>8</v>
      </c>
      <c r="AY196" s="246" t="s">
        <v>134</v>
      </c>
    </row>
    <row r="197" s="2" customFormat="1" ht="24.15" customHeight="1">
      <c r="A197" s="37"/>
      <c r="B197" s="38"/>
      <c r="C197" s="218" t="s">
        <v>243</v>
      </c>
      <c r="D197" s="218" t="s">
        <v>138</v>
      </c>
      <c r="E197" s="219" t="s">
        <v>244</v>
      </c>
      <c r="F197" s="220" t="s">
        <v>245</v>
      </c>
      <c r="G197" s="221" t="s">
        <v>141</v>
      </c>
      <c r="H197" s="222">
        <v>997.07000000000005</v>
      </c>
      <c r="I197" s="223"/>
      <c r="J197" s="222">
        <f>ROUND(I197*H197,0)</f>
        <v>0</v>
      </c>
      <c r="K197" s="224"/>
      <c r="L197" s="43"/>
      <c r="M197" s="225" t="s">
        <v>1</v>
      </c>
      <c r="N197" s="226" t="s">
        <v>39</v>
      </c>
      <c r="O197" s="90"/>
      <c r="P197" s="227">
        <f>O197*H197</f>
        <v>0</v>
      </c>
      <c r="Q197" s="227">
        <v>0.084250000000000005</v>
      </c>
      <c r="R197" s="227">
        <f>Q197*H197</f>
        <v>84.003147500000011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142</v>
      </c>
      <c r="AT197" s="229" t="s">
        <v>138</v>
      </c>
      <c r="AU197" s="229" t="s">
        <v>83</v>
      </c>
      <c r="AY197" s="16" t="s">
        <v>134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</v>
      </c>
      <c r="BK197" s="230">
        <f>ROUND(I197*H197,0)</f>
        <v>0</v>
      </c>
      <c r="BL197" s="16" t="s">
        <v>142</v>
      </c>
      <c r="BM197" s="229" t="s">
        <v>246</v>
      </c>
    </row>
    <row r="198" s="2" customFormat="1">
      <c r="A198" s="37"/>
      <c r="B198" s="38"/>
      <c r="C198" s="39"/>
      <c r="D198" s="231" t="s">
        <v>145</v>
      </c>
      <c r="E198" s="39"/>
      <c r="F198" s="232" t="s">
        <v>247</v>
      </c>
      <c r="G198" s="39"/>
      <c r="H198" s="39"/>
      <c r="I198" s="233"/>
      <c r="J198" s="39"/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145</v>
      </c>
      <c r="AU198" s="16" t="s">
        <v>83</v>
      </c>
    </row>
    <row r="199" s="13" customFormat="1">
      <c r="A199" s="13"/>
      <c r="B199" s="236"/>
      <c r="C199" s="237"/>
      <c r="D199" s="231" t="s">
        <v>147</v>
      </c>
      <c r="E199" s="238" t="s">
        <v>1</v>
      </c>
      <c r="F199" s="239" t="s">
        <v>227</v>
      </c>
      <c r="G199" s="237"/>
      <c r="H199" s="240">
        <v>147.53999999999999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147</v>
      </c>
      <c r="AU199" s="246" t="s">
        <v>83</v>
      </c>
      <c r="AV199" s="13" t="s">
        <v>83</v>
      </c>
      <c r="AW199" s="13" t="s">
        <v>31</v>
      </c>
      <c r="AX199" s="13" t="s">
        <v>74</v>
      </c>
      <c r="AY199" s="246" t="s">
        <v>134</v>
      </c>
    </row>
    <row r="200" s="13" customFormat="1">
      <c r="A200" s="13"/>
      <c r="B200" s="236"/>
      <c r="C200" s="237"/>
      <c r="D200" s="231" t="s">
        <v>147</v>
      </c>
      <c r="E200" s="238" t="s">
        <v>1</v>
      </c>
      <c r="F200" s="239" t="s">
        <v>248</v>
      </c>
      <c r="G200" s="237"/>
      <c r="H200" s="240">
        <v>592.54999999999995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147</v>
      </c>
      <c r="AU200" s="246" t="s">
        <v>83</v>
      </c>
      <c r="AV200" s="13" t="s">
        <v>83</v>
      </c>
      <c r="AW200" s="13" t="s">
        <v>31</v>
      </c>
      <c r="AX200" s="13" t="s">
        <v>74</v>
      </c>
      <c r="AY200" s="246" t="s">
        <v>134</v>
      </c>
    </row>
    <row r="201" s="13" customFormat="1">
      <c r="A201" s="13"/>
      <c r="B201" s="236"/>
      <c r="C201" s="237"/>
      <c r="D201" s="231" t="s">
        <v>147</v>
      </c>
      <c r="E201" s="238" t="s">
        <v>1</v>
      </c>
      <c r="F201" s="239" t="s">
        <v>229</v>
      </c>
      <c r="G201" s="237"/>
      <c r="H201" s="240">
        <v>256.98000000000002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147</v>
      </c>
      <c r="AU201" s="246" t="s">
        <v>83</v>
      </c>
      <c r="AV201" s="13" t="s">
        <v>83</v>
      </c>
      <c r="AW201" s="13" t="s">
        <v>31</v>
      </c>
      <c r="AX201" s="13" t="s">
        <v>74</v>
      </c>
      <c r="AY201" s="246" t="s">
        <v>134</v>
      </c>
    </row>
    <row r="202" s="14" customFormat="1">
      <c r="A202" s="14"/>
      <c r="B202" s="247"/>
      <c r="C202" s="248"/>
      <c r="D202" s="231" t="s">
        <v>147</v>
      </c>
      <c r="E202" s="249" t="s">
        <v>1</v>
      </c>
      <c r="F202" s="250" t="s">
        <v>152</v>
      </c>
      <c r="G202" s="248"/>
      <c r="H202" s="251">
        <v>997.07000000000005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147</v>
      </c>
      <c r="AU202" s="257" t="s">
        <v>83</v>
      </c>
      <c r="AV202" s="14" t="s">
        <v>142</v>
      </c>
      <c r="AW202" s="14" t="s">
        <v>31</v>
      </c>
      <c r="AX202" s="14" t="s">
        <v>8</v>
      </c>
      <c r="AY202" s="257" t="s">
        <v>134</v>
      </c>
    </row>
    <row r="203" s="2" customFormat="1" ht="21.75" customHeight="1">
      <c r="A203" s="37"/>
      <c r="B203" s="38"/>
      <c r="C203" s="258" t="s">
        <v>7</v>
      </c>
      <c r="D203" s="258" t="s">
        <v>203</v>
      </c>
      <c r="E203" s="259" t="s">
        <v>249</v>
      </c>
      <c r="F203" s="260" t="s">
        <v>250</v>
      </c>
      <c r="G203" s="261" t="s">
        <v>141</v>
      </c>
      <c r="H203" s="262">
        <v>998.54999999999995</v>
      </c>
      <c r="I203" s="263"/>
      <c r="J203" s="262">
        <f>ROUND(I203*H203,0)</f>
        <v>0</v>
      </c>
      <c r="K203" s="264"/>
      <c r="L203" s="265"/>
      <c r="M203" s="266" t="s">
        <v>1</v>
      </c>
      <c r="N203" s="267" t="s">
        <v>39</v>
      </c>
      <c r="O203" s="90"/>
      <c r="P203" s="227">
        <f>O203*H203</f>
        <v>0</v>
      </c>
      <c r="Q203" s="227">
        <v>0.13100000000000001</v>
      </c>
      <c r="R203" s="227">
        <f>Q203*H203</f>
        <v>130.81004999999999</v>
      </c>
      <c r="S203" s="227">
        <v>0</v>
      </c>
      <c r="T203" s="22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9" t="s">
        <v>189</v>
      </c>
      <c r="AT203" s="229" t="s">
        <v>203</v>
      </c>
      <c r="AU203" s="229" t="s">
        <v>83</v>
      </c>
      <c r="AY203" s="16" t="s">
        <v>134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6" t="s">
        <v>8</v>
      </c>
      <c r="BK203" s="230">
        <f>ROUND(I203*H203,0)</f>
        <v>0</v>
      </c>
      <c r="BL203" s="16" t="s">
        <v>142</v>
      </c>
      <c r="BM203" s="229" t="s">
        <v>251</v>
      </c>
    </row>
    <row r="204" s="2" customFormat="1">
      <c r="A204" s="37"/>
      <c r="B204" s="38"/>
      <c r="C204" s="39"/>
      <c r="D204" s="231" t="s">
        <v>145</v>
      </c>
      <c r="E204" s="39"/>
      <c r="F204" s="232" t="s">
        <v>250</v>
      </c>
      <c r="G204" s="39"/>
      <c r="H204" s="39"/>
      <c r="I204" s="233"/>
      <c r="J204" s="39"/>
      <c r="K204" s="39"/>
      <c r="L204" s="43"/>
      <c r="M204" s="234"/>
      <c r="N204" s="23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145</v>
      </c>
      <c r="AU204" s="16" t="s">
        <v>83</v>
      </c>
    </row>
    <row r="205" s="13" customFormat="1">
      <c r="A205" s="13"/>
      <c r="B205" s="236"/>
      <c r="C205" s="237"/>
      <c r="D205" s="231" t="s">
        <v>147</v>
      </c>
      <c r="E205" s="238" t="s">
        <v>1</v>
      </c>
      <c r="F205" s="239" t="s">
        <v>252</v>
      </c>
      <c r="G205" s="237"/>
      <c r="H205" s="240">
        <v>162.28999999999999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147</v>
      </c>
      <c r="AU205" s="246" t="s">
        <v>83</v>
      </c>
      <c r="AV205" s="13" t="s">
        <v>83</v>
      </c>
      <c r="AW205" s="13" t="s">
        <v>31</v>
      </c>
      <c r="AX205" s="13" t="s">
        <v>74</v>
      </c>
      <c r="AY205" s="246" t="s">
        <v>134</v>
      </c>
    </row>
    <row r="206" s="13" customFormat="1">
      <c r="A206" s="13"/>
      <c r="B206" s="236"/>
      <c r="C206" s="237"/>
      <c r="D206" s="231" t="s">
        <v>147</v>
      </c>
      <c r="E206" s="238" t="s">
        <v>1</v>
      </c>
      <c r="F206" s="239" t="s">
        <v>253</v>
      </c>
      <c r="G206" s="237"/>
      <c r="H206" s="240">
        <v>634.48000000000002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147</v>
      </c>
      <c r="AU206" s="246" t="s">
        <v>83</v>
      </c>
      <c r="AV206" s="13" t="s">
        <v>83</v>
      </c>
      <c r="AW206" s="13" t="s">
        <v>31</v>
      </c>
      <c r="AX206" s="13" t="s">
        <v>74</v>
      </c>
      <c r="AY206" s="246" t="s">
        <v>134</v>
      </c>
    </row>
    <row r="207" s="13" customFormat="1">
      <c r="A207" s="13"/>
      <c r="B207" s="236"/>
      <c r="C207" s="237"/>
      <c r="D207" s="231" t="s">
        <v>147</v>
      </c>
      <c r="E207" s="238" t="s">
        <v>1</v>
      </c>
      <c r="F207" s="239" t="s">
        <v>254</v>
      </c>
      <c r="G207" s="237"/>
      <c r="H207" s="240">
        <v>207.30000000000001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147</v>
      </c>
      <c r="AU207" s="246" t="s">
        <v>83</v>
      </c>
      <c r="AV207" s="13" t="s">
        <v>83</v>
      </c>
      <c r="AW207" s="13" t="s">
        <v>31</v>
      </c>
      <c r="AX207" s="13" t="s">
        <v>74</v>
      </c>
      <c r="AY207" s="246" t="s">
        <v>134</v>
      </c>
    </row>
    <row r="208" s="13" customFormat="1">
      <c r="A208" s="13"/>
      <c r="B208" s="236"/>
      <c r="C208" s="237"/>
      <c r="D208" s="231" t="s">
        <v>147</v>
      </c>
      <c r="E208" s="238" t="s">
        <v>1</v>
      </c>
      <c r="F208" s="239" t="s">
        <v>255</v>
      </c>
      <c r="G208" s="237"/>
      <c r="H208" s="240">
        <v>-5.5199999999999996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147</v>
      </c>
      <c r="AU208" s="246" t="s">
        <v>83</v>
      </c>
      <c r="AV208" s="13" t="s">
        <v>83</v>
      </c>
      <c r="AW208" s="13" t="s">
        <v>31</v>
      </c>
      <c r="AX208" s="13" t="s">
        <v>74</v>
      </c>
      <c r="AY208" s="246" t="s">
        <v>134</v>
      </c>
    </row>
    <row r="209" s="14" customFormat="1">
      <c r="A209" s="14"/>
      <c r="B209" s="247"/>
      <c r="C209" s="248"/>
      <c r="D209" s="231" t="s">
        <v>147</v>
      </c>
      <c r="E209" s="249" t="s">
        <v>1</v>
      </c>
      <c r="F209" s="250" t="s">
        <v>152</v>
      </c>
      <c r="G209" s="248"/>
      <c r="H209" s="251">
        <v>998.54999999999995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147</v>
      </c>
      <c r="AU209" s="257" t="s">
        <v>83</v>
      </c>
      <c r="AV209" s="14" t="s">
        <v>142</v>
      </c>
      <c r="AW209" s="14" t="s">
        <v>31</v>
      </c>
      <c r="AX209" s="14" t="s">
        <v>8</v>
      </c>
      <c r="AY209" s="257" t="s">
        <v>134</v>
      </c>
    </row>
    <row r="210" s="2" customFormat="1" ht="24.15" customHeight="1">
      <c r="A210" s="37"/>
      <c r="B210" s="38"/>
      <c r="C210" s="258" t="s">
        <v>256</v>
      </c>
      <c r="D210" s="258" t="s">
        <v>203</v>
      </c>
      <c r="E210" s="259" t="s">
        <v>257</v>
      </c>
      <c r="F210" s="260" t="s">
        <v>258</v>
      </c>
      <c r="G210" s="261" t="s">
        <v>141</v>
      </c>
      <c r="H210" s="262">
        <v>40.219999999999999</v>
      </c>
      <c r="I210" s="263"/>
      <c r="J210" s="262">
        <f>ROUND(I210*H210,0)</f>
        <v>0</v>
      </c>
      <c r="K210" s="264"/>
      <c r="L210" s="265"/>
      <c r="M210" s="266" t="s">
        <v>1</v>
      </c>
      <c r="N210" s="267" t="s">
        <v>39</v>
      </c>
      <c r="O210" s="90"/>
      <c r="P210" s="227">
        <f>O210*H210</f>
        <v>0</v>
      </c>
      <c r="Q210" s="227">
        <v>0.13100000000000001</v>
      </c>
      <c r="R210" s="227">
        <f>Q210*H210</f>
        <v>5.2688199999999998</v>
      </c>
      <c r="S210" s="227">
        <v>0</v>
      </c>
      <c r="T210" s="22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9" t="s">
        <v>189</v>
      </c>
      <c r="AT210" s="229" t="s">
        <v>203</v>
      </c>
      <c r="AU210" s="229" t="s">
        <v>83</v>
      </c>
      <c r="AY210" s="16" t="s">
        <v>134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6" t="s">
        <v>8</v>
      </c>
      <c r="BK210" s="230">
        <f>ROUND(I210*H210,0)</f>
        <v>0</v>
      </c>
      <c r="BL210" s="16" t="s">
        <v>142</v>
      </c>
      <c r="BM210" s="229" t="s">
        <v>259</v>
      </c>
    </row>
    <row r="211" s="2" customFormat="1">
      <c r="A211" s="37"/>
      <c r="B211" s="38"/>
      <c r="C211" s="39"/>
      <c r="D211" s="231" t="s">
        <v>145</v>
      </c>
      <c r="E211" s="39"/>
      <c r="F211" s="232" t="s">
        <v>258</v>
      </c>
      <c r="G211" s="39"/>
      <c r="H211" s="39"/>
      <c r="I211" s="233"/>
      <c r="J211" s="39"/>
      <c r="K211" s="39"/>
      <c r="L211" s="43"/>
      <c r="M211" s="234"/>
      <c r="N211" s="235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145</v>
      </c>
      <c r="AU211" s="16" t="s">
        <v>83</v>
      </c>
    </row>
    <row r="212" s="13" customFormat="1">
      <c r="A212" s="13"/>
      <c r="B212" s="236"/>
      <c r="C212" s="237"/>
      <c r="D212" s="231" t="s">
        <v>147</v>
      </c>
      <c r="E212" s="238" t="s">
        <v>1</v>
      </c>
      <c r="F212" s="239" t="s">
        <v>260</v>
      </c>
      <c r="G212" s="237"/>
      <c r="H212" s="240">
        <v>1.98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147</v>
      </c>
      <c r="AU212" s="246" t="s">
        <v>83</v>
      </c>
      <c r="AV212" s="13" t="s">
        <v>83</v>
      </c>
      <c r="AW212" s="13" t="s">
        <v>31</v>
      </c>
      <c r="AX212" s="13" t="s">
        <v>74</v>
      </c>
      <c r="AY212" s="246" t="s">
        <v>134</v>
      </c>
    </row>
    <row r="213" s="13" customFormat="1">
      <c r="A213" s="13"/>
      <c r="B213" s="236"/>
      <c r="C213" s="237"/>
      <c r="D213" s="231" t="s">
        <v>147</v>
      </c>
      <c r="E213" s="238" t="s">
        <v>1</v>
      </c>
      <c r="F213" s="239" t="s">
        <v>261</v>
      </c>
      <c r="G213" s="237"/>
      <c r="H213" s="240">
        <v>17.32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147</v>
      </c>
      <c r="AU213" s="246" t="s">
        <v>83</v>
      </c>
      <c r="AV213" s="13" t="s">
        <v>83</v>
      </c>
      <c r="AW213" s="13" t="s">
        <v>31</v>
      </c>
      <c r="AX213" s="13" t="s">
        <v>74</v>
      </c>
      <c r="AY213" s="246" t="s">
        <v>134</v>
      </c>
    </row>
    <row r="214" s="13" customFormat="1">
      <c r="A214" s="13"/>
      <c r="B214" s="236"/>
      <c r="C214" s="237"/>
      <c r="D214" s="231" t="s">
        <v>147</v>
      </c>
      <c r="E214" s="238" t="s">
        <v>1</v>
      </c>
      <c r="F214" s="239" t="s">
        <v>262</v>
      </c>
      <c r="G214" s="237"/>
      <c r="H214" s="240">
        <v>15.4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147</v>
      </c>
      <c r="AU214" s="246" t="s">
        <v>83</v>
      </c>
      <c r="AV214" s="13" t="s">
        <v>83</v>
      </c>
      <c r="AW214" s="13" t="s">
        <v>31</v>
      </c>
      <c r="AX214" s="13" t="s">
        <v>74</v>
      </c>
      <c r="AY214" s="246" t="s">
        <v>134</v>
      </c>
    </row>
    <row r="215" s="13" customFormat="1">
      <c r="A215" s="13"/>
      <c r="B215" s="236"/>
      <c r="C215" s="237"/>
      <c r="D215" s="231" t="s">
        <v>147</v>
      </c>
      <c r="E215" s="238" t="s">
        <v>1</v>
      </c>
      <c r="F215" s="239" t="s">
        <v>263</v>
      </c>
      <c r="G215" s="237"/>
      <c r="H215" s="240">
        <v>5.5199999999999996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147</v>
      </c>
      <c r="AU215" s="246" t="s">
        <v>83</v>
      </c>
      <c r="AV215" s="13" t="s">
        <v>83</v>
      </c>
      <c r="AW215" s="13" t="s">
        <v>31</v>
      </c>
      <c r="AX215" s="13" t="s">
        <v>74</v>
      </c>
      <c r="AY215" s="246" t="s">
        <v>134</v>
      </c>
    </row>
    <row r="216" s="14" customFormat="1">
      <c r="A216" s="14"/>
      <c r="B216" s="247"/>
      <c r="C216" s="248"/>
      <c r="D216" s="231" t="s">
        <v>147</v>
      </c>
      <c r="E216" s="249" t="s">
        <v>1</v>
      </c>
      <c r="F216" s="250" t="s">
        <v>152</v>
      </c>
      <c r="G216" s="248"/>
      <c r="H216" s="251">
        <v>40.219999999999999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147</v>
      </c>
      <c r="AU216" s="257" t="s">
        <v>83</v>
      </c>
      <c r="AV216" s="14" t="s">
        <v>142</v>
      </c>
      <c r="AW216" s="14" t="s">
        <v>31</v>
      </c>
      <c r="AX216" s="14" t="s">
        <v>8</v>
      </c>
      <c r="AY216" s="257" t="s">
        <v>134</v>
      </c>
    </row>
    <row r="217" s="2" customFormat="1" ht="24.15" customHeight="1">
      <c r="A217" s="37"/>
      <c r="B217" s="38"/>
      <c r="C217" s="218" t="s">
        <v>264</v>
      </c>
      <c r="D217" s="218" t="s">
        <v>138</v>
      </c>
      <c r="E217" s="219" t="s">
        <v>265</v>
      </c>
      <c r="F217" s="220" t="s">
        <v>266</v>
      </c>
      <c r="G217" s="221" t="s">
        <v>141</v>
      </c>
      <c r="H217" s="222">
        <v>176.31999999999999</v>
      </c>
      <c r="I217" s="223"/>
      <c r="J217" s="222">
        <f>ROUND(I217*H217,0)</f>
        <v>0</v>
      </c>
      <c r="K217" s="224"/>
      <c r="L217" s="43"/>
      <c r="M217" s="225" t="s">
        <v>1</v>
      </c>
      <c r="N217" s="226" t="s">
        <v>39</v>
      </c>
      <c r="O217" s="90"/>
      <c r="P217" s="227">
        <f>O217*H217</f>
        <v>0</v>
      </c>
      <c r="Q217" s="227">
        <v>0.085650000000000004</v>
      </c>
      <c r="R217" s="227">
        <f>Q217*H217</f>
        <v>15.101808</v>
      </c>
      <c r="S217" s="227">
        <v>0</v>
      </c>
      <c r="T217" s="22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9" t="s">
        <v>142</v>
      </c>
      <c r="AT217" s="229" t="s">
        <v>138</v>
      </c>
      <c r="AU217" s="229" t="s">
        <v>83</v>
      </c>
      <c r="AY217" s="16" t="s">
        <v>134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6" t="s">
        <v>8</v>
      </c>
      <c r="BK217" s="230">
        <f>ROUND(I217*H217,0)</f>
        <v>0</v>
      </c>
      <c r="BL217" s="16" t="s">
        <v>142</v>
      </c>
      <c r="BM217" s="229" t="s">
        <v>267</v>
      </c>
    </row>
    <row r="218" s="2" customFormat="1">
      <c r="A218" s="37"/>
      <c r="B218" s="38"/>
      <c r="C218" s="39"/>
      <c r="D218" s="231" t="s">
        <v>145</v>
      </c>
      <c r="E218" s="39"/>
      <c r="F218" s="232" t="s">
        <v>268</v>
      </c>
      <c r="G218" s="39"/>
      <c r="H218" s="39"/>
      <c r="I218" s="233"/>
      <c r="J218" s="39"/>
      <c r="K218" s="39"/>
      <c r="L218" s="43"/>
      <c r="M218" s="234"/>
      <c r="N218" s="235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145</v>
      </c>
      <c r="AU218" s="16" t="s">
        <v>83</v>
      </c>
    </row>
    <row r="219" s="13" customFormat="1">
      <c r="A219" s="13"/>
      <c r="B219" s="236"/>
      <c r="C219" s="237"/>
      <c r="D219" s="231" t="s">
        <v>147</v>
      </c>
      <c r="E219" s="238" t="s">
        <v>1</v>
      </c>
      <c r="F219" s="239" t="s">
        <v>269</v>
      </c>
      <c r="G219" s="237"/>
      <c r="H219" s="240">
        <v>81.159999999999997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147</v>
      </c>
      <c r="AU219" s="246" t="s">
        <v>83</v>
      </c>
      <c r="AV219" s="13" t="s">
        <v>83</v>
      </c>
      <c r="AW219" s="13" t="s">
        <v>31</v>
      </c>
      <c r="AX219" s="13" t="s">
        <v>74</v>
      </c>
      <c r="AY219" s="246" t="s">
        <v>134</v>
      </c>
    </row>
    <row r="220" s="13" customFormat="1">
      <c r="A220" s="13"/>
      <c r="B220" s="236"/>
      <c r="C220" s="237"/>
      <c r="D220" s="231" t="s">
        <v>147</v>
      </c>
      <c r="E220" s="238" t="s">
        <v>1</v>
      </c>
      <c r="F220" s="239" t="s">
        <v>236</v>
      </c>
      <c r="G220" s="237"/>
      <c r="H220" s="240">
        <v>95.159999999999997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147</v>
      </c>
      <c r="AU220" s="246" t="s">
        <v>83</v>
      </c>
      <c r="AV220" s="13" t="s">
        <v>83</v>
      </c>
      <c r="AW220" s="13" t="s">
        <v>31</v>
      </c>
      <c r="AX220" s="13" t="s">
        <v>74</v>
      </c>
      <c r="AY220" s="246" t="s">
        <v>134</v>
      </c>
    </row>
    <row r="221" s="14" customFormat="1">
      <c r="A221" s="14"/>
      <c r="B221" s="247"/>
      <c r="C221" s="248"/>
      <c r="D221" s="231" t="s">
        <v>147</v>
      </c>
      <c r="E221" s="249" t="s">
        <v>1</v>
      </c>
      <c r="F221" s="250" t="s">
        <v>152</v>
      </c>
      <c r="G221" s="248"/>
      <c r="H221" s="251">
        <v>176.31999999999999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7" t="s">
        <v>147</v>
      </c>
      <c r="AU221" s="257" t="s">
        <v>83</v>
      </c>
      <c r="AV221" s="14" t="s">
        <v>142</v>
      </c>
      <c r="AW221" s="14" t="s">
        <v>31</v>
      </c>
      <c r="AX221" s="14" t="s">
        <v>8</v>
      </c>
      <c r="AY221" s="257" t="s">
        <v>134</v>
      </c>
    </row>
    <row r="222" s="2" customFormat="1" ht="21.75" customHeight="1">
      <c r="A222" s="37"/>
      <c r="B222" s="38"/>
      <c r="C222" s="258" t="s">
        <v>270</v>
      </c>
      <c r="D222" s="258" t="s">
        <v>203</v>
      </c>
      <c r="E222" s="259" t="s">
        <v>271</v>
      </c>
      <c r="F222" s="260" t="s">
        <v>272</v>
      </c>
      <c r="G222" s="261" t="s">
        <v>141</v>
      </c>
      <c r="H222" s="262">
        <v>86.109999999999999</v>
      </c>
      <c r="I222" s="263"/>
      <c r="J222" s="262">
        <f>ROUND(I222*H222,0)</f>
        <v>0</v>
      </c>
      <c r="K222" s="264"/>
      <c r="L222" s="265"/>
      <c r="M222" s="266" t="s">
        <v>1</v>
      </c>
      <c r="N222" s="267" t="s">
        <v>39</v>
      </c>
      <c r="O222" s="90"/>
      <c r="P222" s="227">
        <f>O222*H222</f>
        <v>0</v>
      </c>
      <c r="Q222" s="227">
        <v>0.17599999999999999</v>
      </c>
      <c r="R222" s="227">
        <f>Q222*H222</f>
        <v>15.155359999999998</v>
      </c>
      <c r="S222" s="227">
        <v>0</v>
      </c>
      <c r="T222" s="228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9" t="s">
        <v>189</v>
      </c>
      <c r="AT222" s="229" t="s">
        <v>203</v>
      </c>
      <c r="AU222" s="229" t="s">
        <v>83</v>
      </c>
      <c r="AY222" s="16" t="s">
        <v>134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6" t="s">
        <v>8</v>
      </c>
      <c r="BK222" s="230">
        <f>ROUND(I222*H222,0)</f>
        <v>0</v>
      </c>
      <c r="BL222" s="16" t="s">
        <v>142</v>
      </c>
      <c r="BM222" s="229" t="s">
        <v>273</v>
      </c>
    </row>
    <row r="223" s="2" customFormat="1">
      <c r="A223" s="37"/>
      <c r="B223" s="38"/>
      <c r="C223" s="39"/>
      <c r="D223" s="231" t="s">
        <v>145</v>
      </c>
      <c r="E223" s="39"/>
      <c r="F223" s="232" t="s">
        <v>272</v>
      </c>
      <c r="G223" s="39"/>
      <c r="H223" s="39"/>
      <c r="I223" s="233"/>
      <c r="J223" s="39"/>
      <c r="K223" s="39"/>
      <c r="L223" s="43"/>
      <c r="M223" s="234"/>
      <c r="N223" s="235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145</v>
      </c>
      <c r="AU223" s="16" t="s">
        <v>83</v>
      </c>
    </row>
    <row r="224" s="13" customFormat="1">
      <c r="A224" s="13"/>
      <c r="B224" s="236"/>
      <c r="C224" s="237"/>
      <c r="D224" s="231" t="s">
        <v>147</v>
      </c>
      <c r="E224" s="238" t="s">
        <v>1</v>
      </c>
      <c r="F224" s="239" t="s">
        <v>274</v>
      </c>
      <c r="G224" s="237"/>
      <c r="H224" s="240">
        <v>9.3499999999999996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147</v>
      </c>
      <c r="AU224" s="246" t="s">
        <v>83</v>
      </c>
      <c r="AV224" s="13" t="s">
        <v>83</v>
      </c>
      <c r="AW224" s="13" t="s">
        <v>31</v>
      </c>
      <c r="AX224" s="13" t="s">
        <v>74</v>
      </c>
      <c r="AY224" s="246" t="s">
        <v>134</v>
      </c>
    </row>
    <row r="225" s="13" customFormat="1">
      <c r="A225" s="13"/>
      <c r="B225" s="236"/>
      <c r="C225" s="237"/>
      <c r="D225" s="231" t="s">
        <v>147</v>
      </c>
      <c r="E225" s="238" t="s">
        <v>1</v>
      </c>
      <c r="F225" s="239" t="s">
        <v>275</v>
      </c>
      <c r="G225" s="237"/>
      <c r="H225" s="240">
        <v>76.760000000000005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147</v>
      </c>
      <c r="AU225" s="246" t="s">
        <v>83</v>
      </c>
      <c r="AV225" s="13" t="s">
        <v>83</v>
      </c>
      <c r="AW225" s="13" t="s">
        <v>31</v>
      </c>
      <c r="AX225" s="13" t="s">
        <v>74</v>
      </c>
      <c r="AY225" s="246" t="s">
        <v>134</v>
      </c>
    </row>
    <row r="226" s="14" customFormat="1">
      <c r="A226" s="14"/>
      <c r="B226" s="247"/>
      <c r="C226" s="248"/>
      <c r="D226" s="231" t="s">
        <v>147</v>
      </c>
      <c r="E226" s="249" t="s">
        <v>1</v>
      </c>
      <c r="F226" s="250" t="s">
        <v>152</v>
      </c>
      <c r="G226" s="248"/>
      <c r="H226" s="251">
        <v>86.109999999999999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7" t="s">
        <v>147</v>
      </c>
      <c r="AU226" s="257" t="s">
        <v>83</v>
      </c>
      <c r="AV226" s="14" t="s">
        <v>142</v>
      </c>
      <c r="AW226" s="14" t="s">
        <v>31</v>
      </c>
      <c r="AX226" s="14" t="s">
        <v>8</v>
      </c>
      <c r="AY226" s="257" t="s">
        <v>134</v>
      </c>
    </row>
    <row r="227" s="2" customFormat="1" ht="24.15" customHeight="1">
      <c r="A227" s="37"/>
      <c r="B227" s="38"/>
      <c r="C227" s="258" t="s">
        <v>276</v>
      </c>
      <c r="D227" s="258" t="s">
        <v>203</v>
      </c>
      <c r="E227" s="259" t="s">
        <v>277</v>
      </c>
      <c r="F227" s="260" t="s">
        <v>278</v>
      </c>
      <c r="G227" s="261" t="s">
        <v>141</v>
      </c>
      <c r="H227" s="262">
        <v>38.189999999999998</v>
      </c>
      <c r="I227" s="263"/>
      <c r="J227" s="262">
        <f>ROUND(I227*H227,0)</f>
        <v>0</v>
      </c>
      <c r="K227" s="264"/>
      <c r="L227" s="265"/>
      <c r="M227" s="266" t="s">
        <v>1</v>
      </c>
      <c r="N227" s="267" t="s">
        <v>39</v>
      </c>
      <c r="O227" s="90"/>
      <c r="P227" s="227">
        <f>O227*H227</f>
        <v>0</v>
      </c>
      <c r="Q227" s="227">
        <v>0.17599999999999999</v>
      </c>
      <c r="R227" s="227">
        <f>Q227*H227</f>
        <v>6.7214399999999994</v>
      </c>
      <c r="S227" s="227">
        <v>0</v>
      </c>
      <c r="T227" s="228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9" t="s">
        <v>189</v>
      </c>
      <c r="AT227" s="229" t="s">
        <v>203</v>
      </c>
      <c r="AU227" s="229" t="s">
        <v>83</v>
      </c>
      <c r="AY227" s="16" t="s">
        <v>134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6" t="s">
        <v>8</v>
      </c>
      <c r="BK227" s="230">
        <f>ROUND(I227*H227,0)</f>
        <v>0</v>
      </c>
      <c r="BL227" s="16" t="s">
        <v>142</v>
      </c>
      <c r="BM227" s="229" t="s">
        <v>279</v>
      </c>
    </row>
    <row r="228" s="2" customFormat="1">
      <c r="A228" s="37"/>
      <c r="B228" s="38"/>
      <c r="C228" s="39"/>
      <c r="D228" s="231" t="s">
        <v>145</v>
      </c>
      <c r="E228" s="39"/>
      <c r="F228" s="232" t="s">
        <v>258</v>
      </c>
      <c r="G228" s="39"/>
      <c r="H228" s="39"/>
      <c r="I228" s="233"/>
      <c r="J228" s="39"/>
      <c r="K228" s="39"/>
      <c r="L228" s="43"/>
      <c r="M228" s="234"/>
      <c r="N228" s="235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145</v>
      </c>
      <c r="AU228" s="16" t="s">
        <v>83</v>
      </c>
    </row>
    <row r="229" s="13" customFormat="1">
      <c r="A229" s="13"/>
      <c r="B229" s="236"/>
      <c r="C229" s="237"/>
      <c r="D229" s="231" t="s">
        <v>147</v>
      </c>
      <c r="E229" s="238" t="s">
        <v>1</v>
      </c>
      <c r="F229" s="239" t="s">
        <v>280</v>
      </c>
      <c r="G229" s="237"/>
      <c r="H229" s="240">
        <v>10.279999999999999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147</v>
      </c>
      <c r="AU229" s="246" t="s">
        <v>83</v>
      </c>
      <c r="AV229" s="13" t="s">
        <v>83</v>
      </c>
      <c r="AW229" s="13" t="s">
        <v>31</v>
      </c>
      <c r="AX229" s="13" t="s">
        <v>74</v>
      </c>
      <c r="AY229" s="246" t="s">
        <v>134</v>
      </c>
    </row>
    <row r="230" s="13" customFormat="1">
      <c r="A230" s="13"/>
      <c r="B230" s="236"/>
      <c r="C230" s="237"/>
      <c r="D230" s="231" t="s">
        <v>147</v>
      </c>
      <c r="E230" s="238" t="s">
        <v>1</v>
      </c>
      <c r="F230" s="239" t="s">
        <v>281</v>
      </c>
      <c r="G230" s="237"/>
      <c r="H230" s="240">
        <v>27.91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147</v>
      </c>
      <c r="AU230" s="246" t="s">
        <v>83</v>
      </c>
      <c r="AV230" s="13" t="s">
        <v>83</v>
      </c>
      <c r="AW230" s="13" t="s">
        <v>31</v>
      </c>
      <c r="AX230" s="13" t="s">
        <v>74</v>
      </c>
      <c r="AY230" s="246" t="s">
        <v>134</v>
      </c>
    </row>
    <row r="231" s="14" customFormat="1">
      <c r="A231" s="14"/>
      <c r="B231" s="247"/>
      <c r="C231" s="248"/>
      <c r="D231" s="231" t="s">
        <v>147</v>
      </c>
      <c r="E231" s="249" t="s">
        <v>1</v>
      </c>
      <c r="F231" s="250" t="s">
        <v>152</v>
      </c>
      <c r="G231" s="248"/>
      <c r="H231" s="251">
        <v>38.189999999999998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147</v>
      </c>
      <c r="AU231" s="257" t="s">
        <v>83</v>
      </c>
      <c r="AV231" s="14" t="s">
        <v>142</v>
      </c>
      <c r="AW231" s="14" t="s">
        <v>31</v>
      </c>
      <c r="AX231" s="14" t="s">
        <v>8</v>
      </c>
      <c r="AY231" s="257" t="s">
        <v>134</v>
      </c>
    </row>
    <row r="232" s="12" customFormat="1" ht="22.8" customHeight="1">
      <c r="A232" s="12"/>
      <c r="B232" s="202"/>
      <c r="C232" s="203"/>
      <c r="D232" s="204" t="s">
        <v>73</v>
      </c>
      <c r="E232" s="216" t="s">
        <v>197</v>
      </c>
      <c r="F232" s="216" t="s">
        <v>282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P233+SUM(P234:P242)</f>
        <v>0</v>
      </c>
      <c r="Q232" s="210"/>
      <c r="R232" s="211">
        <f>R233+SUM(R234:R242)</f>
        <v>344.5858647</v>
      </c>
      <c r="S232" s="210"/>
      <c r="T232" s="212">
        <f>T233+SUM(T234:T242)</f>
        <v>10.082000000000001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8</v>
      </c>
      <c r="AT232" s="214" t="s">
        <v>73</v>
      </c>
      <c r="AU232" s="214" t="s">
        <v>8</v>
      </c>
      <c r="AY232" s="213" t="s">
        <v>134</v>
      </c>
      <c r="BK232" s="215">
        <f>BK233+SUM(BK234:BK242)</f>
        <v>0</v>
      </c>
    </row>
    <row r="233" s="2" customFormat="1" ht="24.15" customHeight="1">
      <c r="A233" s="37"/>
      <c r="B233" s="38"/>
      <c r="C233" s="218" t="s">
        <v>283</v>
      </c>
      <c r="D233" s="218" t="s">
        <v>138</v>
      </c>
      <c r="E233" s="219" t="s">
        <v>284</v>
      </c>
      <c r="F233" s="220" t="s">
        <v>285</v>
      </c>
      <c r="G233" s="221" t="s">
        <v>286</v>
      </c>
      <c r="H233" s="222">
        <v>6</v>
      </c>
      <c r="I233" s="223"/>
      <c r="J233" s="222">
        <f>ROUND(I233*H233,0)</f>
        <v>0</v>
      </c>
      <c r="K233" s="224"/>
      <c r="L233" s="43"/>
      <c r="M233" s="225" t="s">
        <v>1</v>
      </c>
      <c r="N233" s="226" t="s">
        <v>39</v>
      </c>
      <c r="O233" s="90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9" t="s">
        <v>142</v>
      </c>
      <c r="AT233" s="229" t="s">
        <v>138</v>
      </c>
      <c r="AU233" s="229" t="s">
        <v>83</v>
      </c>
      <c r="AY233" s="16" t="s">
        <v>134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6" t="s">
        <v>8</v>
      </c>
      <c r="BK233" s="230">
        <f>ROUND(I233*H233,0)</f>
        <v>0</v>
      </c>
      <c r="BL233" s="16" t="s">
        <v>142</v>
      </c>
      <c r="BM233" s="229" t="s">
        <v>287</v>
      </c>
    </row>
    <row r="234" s="2" customFormat="1">
      <c r="A234" s="37"/>
      <c r="B234" s="38"/>
      <c r="C234" s="39"/>
      <c r="D234" s="231" t="s">
        <v>145</v>
      </c>
      <c r="E234" s="39"/>
      <c r="F234" s="232" t="s">
        <v>288</v>
      </c>
      <c r="G234" s="39"/>
      <c r="H234" s="39"/>
      <c r="I234" s="233"/>
      <c r="J234" s="39"/>
      <c r="K234" s="39"/>
      <c r="L234" s="43"/>
      <c r="M234" s="234"/>
      <c r="N234" s="235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145</v>
      </c>
      <c r="AU234" s="16" t="s">
        <v>83</v>
      </c>
    </row>
    <row r="235" s="2" customFormat="1" ht="16.5" customHeight="1">
      <c r="A235" s="37"/>
      <c r="B235" s="38"/>
      <c r="C235" s="218" t="s">
        <v>289</v>
      </c>
      <c r="D235" s="218" t="s">
        <v>138</v>
      </c>
      <c r="E235" s="219" t="s">
        <v>290</v>
      </c>
      <c r="F235" s="220" t="s">
        <v>291</v>
      </c>
      <c r="G235" s="221" t="s">
        <v>292</v>
      </c>
      <c r="H235" s="222">
        <v>6</v>
      </c>
      <c r="I235" s="223"/>
      <c r="J235" s="222">
        <f>ROUND(I235*H235,0)</f>
        <v>0</v>
      </c>
      <c r="K235" s="224"/>
      <c r="L235" s="43"/>
      <c r="M235" s="225" t="s">
        <v>1</v>
      </c>
      <c r="N235" s="226" t="s">
        <v>39</v>
      </c>
      <c r="O235" s="90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9" t="s">
        <v>142</v>
      </c>
      <c r="AT235" s="229" t="s">
        <v>138</v>
      </c>
      <c r="AU235" s="229" t="s">
        <v>83</v>
      </c>
      <c r="AY235" s="16" t="s">
        <v>134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6" t="s">
        <v>8</v>
      </c>
      <c r="BK235" s="230">
        <f>ROUND(I235*H235,0)</f>
        <v>0</v>
      </c>
      <c r="BL235" s="16" t="s">
        <v>142</v>
      </c>
      <c r="BM235" s="229" t="s">
        <v>293</v>
      </c>
    </row>
    <row r="236" s="2" customFormat="1" ht="16.5" customHeight="1">
      <c r="A236" s="37"/>
      <c r="B236" s="38"/>
      <c r="C236" s="218" t="s">
        <v>294</v>
      </c>
      <c r="D236" s="218" t="s">
        <v>138</v>
      </c>
      <c r="E236" s="219" t="s">
        <v>295</v>
      </c>
      <c r="F236" s="220" t="s">
        <v>296</v>
      </c>
      <c r="G236" s="221" t="s">
        <v>297</v>
      </c>
      <c r="H236" s="222">
        <v>5</v>
      </c>
      <c r="I236" s="223"/>
      <c r="J236" s="222">
        <f>ROUND(I236*H236,0)</f>
        <v>0</v>
      </c>
      <c r="K236" s="224"/>
      <c r="L236" s="43"/>
      <c r="M236" s="225" t="s">
        <v>1</v>
      </c>
      <c r="N236" s="226" t="s">
        <v>39</v>
      </c>
      <c r="O236" s="90"/>
      <c r="P236" s="227">
        <f>O236*H236</f>
        <v>0</v>
      </c>
      <c r="Q236" s="227">
        <v>0</v>
      </c>
      <c r="R236" s="227">
        <f>Q236*H236</f>
        <v>0</v>
      </c>
      <c r="S236" s="227">
        <v>2</v>
      </c>
      <c r="T236" s="228">
        <f>S236*H236</f>
        <v>10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9" t="s">
        <v>142</v>
      </c>
      <c r="AT236" s="229" t="s">
        <v>138</v>
      </c>
      <c r="AU236" s="229" t="s">
        <v>83</v>
      </c>
      <c r="AY236" s="16" t="s">
        <v>134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6" t="s">
        <v>8</v>
      </c>
      <c r="BK236" s="230">
        <f>ROUND(I236*H236,0)</f>
        <v>0</v>
      </c>
      <c r="BL236" s="16" t="s">
        <v>142</v>
      </c>
      <c r="BM236" s="229" t="s">
        <v>298</v>
      </c>
    </row>
    <row r="237" s="2" customFormat="1">
      <c r="A237" s="37"/>
      <c r="B237" s="38"/>
      <c r="C237" s="39"/>
      <c r="D237" s="231" t="s">
        <v>145</v>
      </c>
      <c r="E237" s="39"/>
      <c r="F237" s="232" t="s">
        <v>299</v>
      </c>
      <c r="G237" s="39"/>
      <c r="H237" s="39"/>
      <c r="I237" s="233"/>
      <c r="J237" s="39"/>
      <c r="K237" s="39"/>
      <c r="L237" s="43"/>
      <c r="M237" s="234"/>
      <c r="N237" s="235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145</v>
      </c>
      <c r="AU237" s="16" t="s">
        <v>83</v>
      </c>
    </row>
    <row r="238" s="2" customFormat="1" ht="24.15" customHeight="1">
      <c r="A238" s="37"/>
      <c r="B238" s="38"/>
      <c r="C238" s="218" t="s">
        <v>300</v>
      </c>
      <c r="D238" s="218" t="s">
        <v>138</v>
      </c>
      <c r="E238" s="219" t="s">
        <v>301</v>
      </c>
      <c r="F238" s="220" t="s">
        <v>302</v>
      </c>
      <c r="G238" s="221" t="s">
        <v>286</v>
      </c>
      <c r="H238" s="222">
        <v>1</v>
      </c>
      <c r="I238" s="223"/>
      <c r="J238" s="222">
        <f>ROUND(I238*H238,0)</f>
        <v>0</v>
      </c>
      <c r="K238" s="224"/>
      <c r="L238" s="43"/>
      <c r="M238" s="225" t="s">
        <v>1</v>
      </c>
      <c r="N238" s="226" t="s">
        <v>39</v>
      </c>
      <c r="O238" s="90"/>
      <c r="P238" s="227">
        <f>O238*H238</f>
        <v>0</v>
      </c>
      <c r="Q238" s="227">
        <v>0</v>
      </c>
      <c r="R238" s="227">
        <f>Q238*H238</f>
        <v>0</v>
      </c>
      <c r="S238" s="227">
        <v>0.082000000000000003</v>
      </c>
      <c r="T238" s="228">
        <f>S238*H238</f>
        <v>0.082000000000000003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9" t="s">
        <v>142</v>
      </c>
      <c r="AT238" s="229" t="s">
        <v>138</v>
      </c>
      <c r="AU238" s="229" t="s">
        <v>83</v>
      </c>
      <c r="AY238" s="16" t="s">
        <v>134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6" t="s">
        <v>8</v>
      </c>
      <c r="BK238" s="230">
        <f>ROUND(I238*H238,0)</f>
        <v>0</v>
      </c>
      <c r="BL238" s="16" t="s">
        <v>142</v>
      </c>
      <c r="BM238" s="229" t="s">
        <v>303</v>
      </c>
    </row>
    <row r="239" s="2" customFormat="1">
      <c r="A239" s="37"/>
      <c r="B239" s="38"/>
      <c r="C239" s="39"/>
      <c r="D239" s="231" t="s">
        <v>145</v>
      </c>
      <c r="E239" s="39"/>
      <c r="F239" s="232" t="s">
        <v>304</v>
      </c>
      <c r="G239" s="39"/>
      <c r="H239" s="39"/>
      <c r="I239" s="233"/>
      <c r="J239" s="39"/>
      <c r="K239" s="39"/>
      <c r="L239" s="43"/>
      <c r="M239" s="234"/>
      <c r="N239" s="235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145</v>
      </c>
      <c r="AU239" s="16" t="s">
        <v>83</v>
      </c>
    </row>
    <row r="240" s="2" customFormat="1" ht="16.5" customHeight="1">
      <c r="A240" s="37"/>
      <c r="B240" s="38"/>
      <c r="C240" s="218" t="s">
        <v>305</v>
      </c>
      <c r="D240" s="218" t="s">
        <v>138</v>
      </c>
      <c r="E240" s="219" t="s">
        <v>306</v>
      </c>
      <c r="F240" s="220" t="s">
        <v>307</v>
      </c>
      <c r="G240" s="221" t="s">
        <v>292</v>
      </c>
      <c r="H240" s="222">
        <v>10</v>
      </c>
      <c r="I240" s="223"/>
      <c r="J240" s="222">
        <f>ROUND(I240*H240,0)</f>
        <v>0</v>
      </c>
      <c r="K240" s="224"/>
      <c r="L240" s="43"/>
      <c r="M240" s="225" t="s">
        <v>1</v>
      </c>
      <c r="N240" s="226" t="s">
        <v>39</v>
      </c>
      <c r="O240" s="90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9" t="s">
        <v>142</v>
      </c>
      <c r="AT240" s="229" t="s">
        <v>138</v>
      </c>
      <c r="AU240" s="229" t="s">
        <v>83</v>
      </c>
      <c r="AY240" s="16" t="s">
        <v>134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6" t="s">
        <v>8</v>
      </c>
      <c r="BK240" s="230">
        <f>ROUND(I240*H240,0)</f>
        <v>0</v>
      </c>
      <c r="BL240" s="16" t="s">
        <v>142</v>
      </c>
      <c r="BM240" s="229" t="s">
        <v>308</v>
      </c>
    </row>
    <row r="241" s="2" customFormat="1">
      <c r="A241" s="37"/>
      <c r="B241" s="38"/>
      <c r="C241" s="39"/>
      <c r="D241" s="231" t="s">
        <v>145</v>
      </c>
      <c r="E241" s="39"/>
      <c r="F241" s="232" t="s">
        <v>307</v>
      </c>
      <c r="G241" s="39"/>
      <c r="H241" s="39"/>
      <c r="I241" s="233"/>
      <c r="J241" s="39"/>
      <c r="K241" s="39"/>
      <c r="L241" s="43"/>
      <c r="M241" s="234"/>
      <c r="N241" s="235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145</v>
      </c>
      <c r="AU241" s="16" t="s">
        <v>83</v>
      </c>
    </row>
    <row r="242" s="12" customFormat="1" ht="20.88" customHeight="1">
      <c r="A242" s="12"/>
      <c r="B242" s="202"/>
      <c r="C242" s="203"/>
      <c r="D242" s="204" t="s">
        <v>73</v>
      </c>
      <c r="E242" s="216" t="s">
        <v>309</v>
      </c>
      <c r="F242" s="216" t="s">
        <v>310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SUM(P243:P278)</f>
        <v>0</v>
      </c>
      <c r="Q242" s="210"/>
      <c r="R242" s="211">
        <f>SUM(R243:R278)</f>
        <v>344.5858647</v>
      </c>
      <c r="S242" s="210"/>
      <c r="T242" s="212">
        <f>SUM(T243:T278)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8</v>
      </c>
      <c r="AT242" s="214" t="s">
        <v>73</v>
      </c>
      <c r="AU242" s="214" t="s">
        <v>83</v>
      </c>
      <c r="AY242" s="213" t="s">
        <v>134</v>
      </c>
      <c r="BK242" s="215">
        <f>SUM(BK243:BK278)</f>
        <v>0</v>
      </c>
    </row>
    <row r="243" s="2" customFormat="1" ht="37.8" customHeight="1">
      <c r="A243" s="37"/>
      <c r="B243" s="38"/>
      <c r="C243" s="218" t="s">
        <v>311</v>
      </c>
      <c r="D243" s="218" t="s">
        <v>138</v>
      </c>
      <c r="E243" s="219" t="s">
        <v>312</v>
      </c>
      <c r="F243" s="220" t="s">
        <v>313</v>
      </c>
      <c r="G243" s="221" t="s">
        <v>176</v>
      </c>
      <c r="H243" s="222">
        <v>832.16999999999996</v>
      </c>
      <c r="I243" s="223"/>
      <c r="J243" s="222">
        <f>ROUND(I243*H243,0)</f>
        <v>0</v>
      </c>
      <c r="K243" s="224"/>
      <c r="L243" s="43"/>
      <c r="M243" s="225" t="s">
        <v>1</v>
      </c>
      <c r="N243" s="226" t="s">
        <v>39</v>
      </c>
      <c r="O243" s="90"/>
      <c r="P243" s="227">
        <f>O243*H243</f>
        <v>0</v>
      </c>
      <c r="Q243" s="227">
        <v>0.15540000000000001</v>
      </c>
      <c r="R243" s="227">
        <f>Q243*H243</f>
        <v>129.31921800000001</v>
      </c>
      <c r="S243" s="227">
        <v>0</v>
      </c>
      <c r="T243" s="22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9" t="s">
        <v>142</v>
      </c>
      <c r="AT243" s="229" t="s">
        <v>138</v>
      </c>
      <c r="AU243" s="229" t="s">
        <v>143</v>
      </c>
      <c r="AY243" s="16" t="s">
        <v>134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6" t="s">
        <v>8</v>
      </c>
      <c r="BK243" s="230">
        <f>ROUND(I243*H243,0)</f>
        <v>0</v>
      </c>
      <c r="BL243" s="16" t="s">
        <v>142</v>
      </c>
      <c r="BM243" s="229" t="s">
        <v>314</v>
      </c>
    </row>
    <row r="244" s="2" customFormat="1">
      <c r="A244" s="37"/>
      <c r="B244" s="38"/>
      <c r="C244" s="39"/>
      <c r="D244" s="231" t="s">
        <v>145</v>
      </c>
      <c r="E244" s="39"/>
      <c r="F244" s="232" t="s">
        <v>315</v>
      </c>
      <c r="G244" s="39"/>
      <c r="H244" s="39"/>
      <c r="I244" s="233"/>
      <c r="J244" s="39"/>
      <c r="K244" s="39"/>
      <c r="L244" s="43"/>
      <c r="M244" s="234"/>
      <c r="N244" s="235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145</v>
      </c>
      <c r="AU244" s="16" t="s">
        <v>143</v>
      </c>
    </row>
    <row r="245" s="13" customFormat="1">
      <c r="A245" s="13"/>
      <c r="B245" s="236"/>
      <c r="C245" s="237"/>
      <c r="D245" s="231" t="s">
        <v>147</v>
      </c>
      <c r="E245" s="238" t="s">
        <v>1</v>
      </c>
      <c r="F245" s="239" t="s">
        <v>179</v>
      </c>
      <c r="G245" s="237"/>
      <c r="H245" s="240">
        <v>98.359999999999999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147</v>
      </c>
      <c r="AU245" s="246" t="s">
        <v>143</v>
      </c>
      <c r="AV245" s="13" t="s">
        <v>83</v>
      </c>
      <c r="AW245" s="13" t="s">
        <v>31</v>
      </c>
      <c r="AX245" s="13" t="s">
        <v>74</v>
      </c>
      <c r="AY245" s="246" t="s">
        <v>134</v>
      </c>
    </row>
    <row r="246" s="13" customFormat="1">
      <c r="A246" s="13"/>
      <c r="B246" s="236"/>
      <c r="C246" s="237"/>
      <c r="D246" s="231" t="s">
        <v>147</v>
      </c>
      <c r="E246" s="238" t="s">
        <v>1</v>
      </c>
      <c r="F246" s="239" t="s">
        <v>187</v>
      </c>
      <c r="G246" s="237"/>
      <c r="H246" s="240">
        <v>363.5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147</v>
      </c>
      <c r="AU246" s="246" t="s">
        <v>143</v>
      </c>
      <c r="AV246" s="13" t="s">
        <v>83</v>
      </c>
      <c r="AW246" s="13" t="s">
        <v>31</v>
      </c>
      <c r="AX246" s="13" t="s">
        <v>74</v>
      </c>
      <c r="AY246" s="246" t="s">
        <v>134</v>
      </c>
    </row>
    <row r="247" s="13" customFormat="1">
      <c r="A247" s="13"/>
      <c r="B247" s="236"/>
      <c r="C247" s="237"/>
      <c r="D247" s="231" t="s">
        <v>147</v>
      </c>
      <c r="E247" s="238" t="s">
        <v>1</v>
      </c>
      <c r="F247" s="239" t="s">
        <v>188</v>
      </c>
      <c r="G247" s="237"/>
      <c r="H247" s="240">
        <v>338.31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147</v>
      </c>
      <c r="AU247" s="246" t="s">
        <v>143</v>
      </c>
      <c r="AV247" s="13" t="s">
        <v>83</v>
      </c>
      <c r="AW247" s="13" t="s">
        <v>31</v>
      </c>
      <c r="AX247" s="13" t="s">
        <v>74</v>
      </c>
      <c r="AY247" s="246" t="s">
        <v>134</v>
      </c>
    </row>
    <row r="248" s="13" customFormat="1">
      <c r="A248" s="13"/>
      <c r="B248" s="236"/>
      <c r="C248" s="237"/>
      <c r="D248" s="231" t="s">
        <v>147</v>
      </c>
      <c r="E248" s="238" t="s">
        <v>1</v>
      </c>
      <c r="F248" s="239" t="s">
        <v>311</v>
      </c>
      <c r="G248" s="237"/>
      <c r="H248" s="240">
        <v>32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6" t="s">
        <v>147</v>
      </c>
      <c r="AU248" s="246" t="s">
        <v>143</v>
      </c>
      <c r="AV248" s="13" t="s">
        <v>83</v>
      </c>
      <c r="AW248" s="13" t="s">
        <v>31</v>
      </c>
      <c r="AX248" s="13" t="s">
        <v>74</v>
      </c>
      <c r="AY248" s="246" t="s">
        <v>134</v>
      </c>
    </row>
    <row r="249" s="14" customFormat="1">
      <c r="A249" s="14"/>
      <c r="B249" s="247"/>
      <c r="C249" s="248"/>
      <c r="D249" s="231" t="s">
        <v>147</v>
      </c>
      <c r="E249" s="249" t="s">
        <v>1</v>
      </c>
      <c r="F249" s="250" t="s">
        <v>152</v>
      </c>
      <c r="G249" s="248"/>
      <c r="H249" s="251">
        <v>832.17000000000007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147</v>
      </c>
      <c r="AU249" s="257" t="s">
        <v>143</v>
      </c>
      <c r="AV249" s="14" t="s">
        <v>142</v>
      </c>
      <c r="AW249" s="14" t="s">
        <v>31</v>
      </c>
      <c r="AX249" s="14" t="s">
        <v>8</v>
      </c>
      <c r="AY249" s="257" t="s">
        <v>134</v>
      </c>
    </row>
    <row r="250" s="2" customFormat="1" ht="16.5" customHeight="1">
      <c r="A250" s="37"/>
      <c r="B250" s="38"/>
      <c r="C250" s="258" t="s">
        <v>316</v>
      </c>
      <c r="D250" s="258" t="s">
        <v>203</v>
      </c>
      <c r="E250" s="259" t="s">
        <v>317</v>
      </c>
      <c r="F250" s="260" t="s">
        <v>318</v>
      </c>
      <c r="G250" s="261" t="s">
        <v>176</v>
      </c>
      <c r="H250" s="262">
        <v>750.16999999999996</v>
      </c>
      <c r="I250" s="263"/>
      <c r="J250" s="262">
        <f>ROUND(I250*H250,0)</f>
        <v>0</v>
      </c>
      <c r="K250" s="264"/>
      <c r="L250" s="265"/>
      <c r="M250" s="266" t="s">
        <v>1</v>
      </c>
      <c r="N250" s="267" t="s">
        <v>39</v>
      </c>
      <c r="O250" s="90"/>
      <c r="P250" s="227">
        <f>O250*H250</f>
        <v>0</v>
      </c>
      <c r="Q250" s="227">
        <v>0.081000000000000003</v>
      </c>
      <c r="R250" s="227">
        <f>Q250*H250</f>
        <v>60.763770000000001</v>
      </c>
      <c r="S250" s="227">
        <v>0</v>
      </c>
      <c r="T250" s="228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9" t="s">
        <v>189</v>
      </c>
      <c r="AT250" s="229" t="s">
        <v>203</v>
      </c>
      <c r="AU250" s="229" t="s">
        <v>143</v>
      </c>
      <c r="AY250" s="16" t="s">
        <v>134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6" t="s">
        <v>8</v>
      </c>
      <c r="BK250" s="230">
        <f>ROUND(I250*H250,0)</f>
        <v>0</v>
      </c>
      <c r="BL250" s="16" t="s">
        <v>142</v>
      </c>
      <c r="BM250" s="229" t="s">
        <v>319</v>
      </c>
    </row>
    <row r="251" s="2" customFormat="1">
      <c r="A251" s="37"/>
      <c r="B251" s="38"/>
      <c r="C251" s="39"/>
      <c r="D251" s="231" t="s">
        <v>145</v>
      </c>
      <c r="E251" s="39"/>
      <c r="F251" s="232" t="s">
        <v>318</v>
      </c>
      <c r="G251" s="39"/>
      <c r="H251" s="39"/>
      <c r="I251" s="233"/>
      <c r="J251" s="39"/>
      <c r="K251" s="39"/>
      <c r="L251" s="43"/>
      <c r="M251" s="234"/>
      <c r="N251" s="235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145</v>
      </c>
      <c r="AU251" s="16" t="s">
        <v>143</v>
      </c>
    </row>
    <row r="252" s="13" customFormat="1">
      <c r="A252" s="13"/>
      <c r="B252" s="236"/>
      <c r="C252" s="237"/>
      <c r="D252" s="231" t="s">
        <v>147</v>
      </c>
      <c r="E252" s="238" t="s">
        <v>1</v>
      </c>
      <c r="F252" s="239" t="s">
        <v>320</v>
      </c>
      <c r="G252" s="237"/>
      <c r="H252" s="240">
        <v>98.359999999999999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147</v>
      </c>
      <c r="AU252" s="246" t="s">
        <v>143</v>
      </c>
      <c r="AV252" s="13" t="s">
        <v>83</v>
      </c>
      <c r="AW252" s="13" t="s">
        <v>31</v>
      </c>
      <c r="AX252" s="13" t="s">
        <v>74</v>
      </c>
      <c r="AY252" s="246" t="s">
        <v>134</v>
      </c>
    </row>
    <row r="253" s="13" customFormat="1">
      <c r="A253" s="13"/>
      <c r="B253" s="236"/>
      <c r="C253" s="237"/>
      <c r="D253" s="231" t="s">
        <v>147</v>
      </c>
      <c r="E253" s="238" t="s">
        <v>1</v>
      </c>
      <c r="F253" s="239" t="s">
        <v>187</v>
      </c>
      <c r="G253" s="237"/>
      <c r="H253" s="240">
        <v>363.5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147</v>
      </c>
      <c r="AU253" s="246" t="s">
        <v>143</v>
      </c>
      <c r="AV253" s="13" t="s">
        <v>83</v>
      </c>
      <c r="AW253" s="13" t="s">
        <v>31</v>
      </c>
      <c r="AX253" s="13" t="s">
        <v>74</v>
      </c>
      <c r="AY253" s="246" t="s">
        <v>134</v>
      </c>
    </row>
    <row r="254" s="13" customFormat="1">
      <c r="A254" s="13"/>
      <c r="B254" s="236"/>
      <c r="C254" s="237"/>
      <c r="D254" s="231" t="s">
        <v>147</v>
      </c>
      <c r="E254" s="238" t="s">
        <v>1</v>
      </c>
      <c r="F254" s="239" t="s">
        <v>188</v>
      </c>
      <c r="G254" s="237"/>
      <c r="H254" s="240">
        <v>338.31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147</v>
      </c>
      <c r="AU254" s="246" t="s">
        <v>143</v>
      </c>
      <c r="AV254" s="13" t="s">
        <v>83</v>
      </c>
      <c r="AW254" s="13" t="s">
        <v>31</v>
      </c>
      <c r="AX254" s="13" t="s">
        <v>74</v>
      </c>
      <c r="AY254" s="246" t="s">
        <v>134</v>
      </c>
    </row>
    <row r="255" s="13" customFormat="1">
      <c r="A255" s="13"/>
      <c r="B255" s="236"/>
      <c r="C255" s="237"/>
      <c r="D255" s="231" t="s">
        <v>147</v>
      </c>
      <c r="E255" s="238" t="s">
        <v>1</v>
      </c>
      <c r="F255" s="239" t="s">
        <v>321</v>
      </c>
      <c r="G255" s="237"/>
      <c r="H255" s="240">
        <v>-50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147</v>
      </c>
      <c r="AU255" s="246" t="s">
        <v>143</v>
      </c>
      <c r="AV255" s="13" t="s">
        <v>83</v>
      </c>
      <c r="AW255" s="13" t="s">
        <v>31</v>
      </c>
      <c r="AX255" s="13" t="s">
        <v>74</v>
      </c>
      <c r="AY255" s="246" t="s">
        <v>134</v>
      </c>
    </row>
    <row r="256" s="14" customFormat="1">
      <c r="A256" s="14"/>
      <c r="B256" s="247"/>
      <c r="C256" s="248"/>
      <c r="D256" s="231" t="s">
        <v>147</v>
      </c>
      <c r="E256" s="249" t="s">
        <v>1</v>
      </c>
      <c r="F256" s="250" t="s">
        <v>152</v>
      </c>
      <c r="G256" s="248"/>
      <c r="H256" s="251">
        <v>750.16999999999996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147</v>
      </c>
      <c r="AU256" s="257" t="s">
        <v>143</v>
      </c>
      <c r="AV256" s="14" t="s">
        <v>142</v>
      </c>
      <c r="AW256" s="14" t="s">
        <v>31</v>
      </c>
      <c r="AX256" s="14" t="s">
        <v>8</v>
      </c>
      <c r="AY256" s="257" t="s">
        <v>134</v>
      </c>
    </row>
    <row r="257" s="2" customFormat="1" ht="24.15" customHeight="1">
      <c r="A257" s="37"/>
      <c r="B257" s="38"/>
      <c r="C257" s="258" t="s">
        <v>322</v>
      </c>
      <c r="D257" s="258" t="s">
        <v>203</v>
      </c>
      <c r="E257" s="259" t="s">
        <v>323</v>
      </c>
      <c r="F257" s="260" t="s">
        <v>324</v>
      </c>
      <c r="G257" s="261" t="s">
        <v>176</v>
      </c>
      <c r="H257" s="262">
        <v>50</v>
      </c>
      <c r="I257" s="263"/>
      <c r="J257" s="262">
        <f>ROUND(I257*H257,0)</f>
        <v>0</v>
      </c>
      <c r="K257" s="264"/>
      <c r="L257" s="265"/>
      <c r="M257" s="266" t="s">
        <v>1</v>
      </c>
      <c r="N257" s="267" t="s">
        <v>39</v>
      </c>
      <c r="O257" s="90"/>
      <c r="P257" s="227">
        <f>O257*H257</f>
        <v>0</v>
      </c>
      <c r="Q257" s="227">
        <v>0.048300000000000003</v>
      </c>
      <c r="R257" s="227">
        <f>Q257*H257</f>
        <v>2.415</v>
      </c>
      <c r="S257" s="227">
        <v>0</v>
      </c>
      <c r="T257" s="228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9" t="s">
        <v>189</v>
      </c>
      <c r="AT257" s="229" t="s">
        <v>203</v>
      </c>
      <c r="AU257" s="229" t="s">
        <v>143</v>
      </c>
      <c r="AY257" s="16" t="s">
        <v>134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6" t="s">
        <v>8</v>
      </c>
      <c r="BK257" s="230">
        <f>ROUND(I257*H257,0)</f>
        <v>0</v>
      </c>
      <c r="BL257" s="16" t="s">
        <v>142</v>
      </c>
      <c r="BM257" s="229" t="s">
        <v>325</v>
      </c>
    </row>
    <row r="258" s="2" customFormat="1">
      <c r="A258" s="37"/>
      <c r="B258" s="38"/>
      <c r="C258" s="39"/>
      <c r="D258" s="231" t="s">
        <v>145</v>
      </c>
      <c r="E258" s="39"/>
      <c r="F258" s="232" t="s">
        <v>324</v>
      </c>
      <c r="G258" s="39"/>
      <c r="H258" s="39"/>
      <c r="I258" s="233"/>
      <c r="J258" s="39"/>
      <c r="K258" s="39"/>
      <c r="L258" s="43"/>
      <c r="M258" s="234"/>
      <c r="N258" s="235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145</v>
      </c>
      <c r="AU258" s="16" t="s">
        <v>143</v>
      </c>
    </row>
    <row r="259" s="2" customFormat="1" ht="16.5" customHeight="1">
      <c r="A259" s="37"/>
      <c r="B259" s="38"/>
      <c r="C259" s="258" t="s">
        <v>326</v>
      </c>
      <c r="D259" s="258" t="s">
        <v>203</v>
      </c>
      <c r="E259" s="259" t="s">
        <v>327</v>
      </c>
      <c r="F259" s="260" t="s">
        <v>328</v>
      </c>
      <c r="G259" s="261" t="s">
        <v>176</v>
      </c>
      <c r="H259" s="262">
        <v>800.16999999999996</v>
      </c>
      <c r="I259" s="263"/>
      <c r="J259" s="262">
        <f>ROUND(I259*H259,0)</f>
        <v>0</v>
      </c>
      <c r="K259" s="264"/>
      <c r="L259" s="265"/>
      <c r="M259" s="266" t="s">
        <v>1</v>
      </c>
      <c r="N259" s="267" t="s">
        <v>39</v>
      </c>
      <c r="O259" s="90"/>
      <c r="P259" s="227">
        <f>O259*H259</f>
        <v>0</v>
      </c>
      <c r="Q259" s="227">
        <v>0.058000000000000003</v>
      </c>
      <c r="R259" s="227">
        <f>Q259*H259</f>
        <v>46.409860000000002</v>
      </c>
      <c r="S259" s="227">
        <v>0</v>
      </c>
      <c r="T259" s="228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9" t="s">
        <v>189</v>
      </c>
      <c r="AT259" s="229" t="s">
        <v>203</v>
      </c>
      <c r="AU259" s="229" t="s">
        <v>143</v>
      </c>
      <c r="AY259" s="16" t="s">
        <v>134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6" t="s">
        <v>8</v>
      </c>
      <c r="BK259" s="230">
        <f>ROUND(I259*H259,0)</f>
        <v>0</v>
      </c>
      <c r="BL259" s="16" t="s">
        <v>142</v>
      </c>
      <c r="BM259" s="229" t="s">
        <v>329</v>
      </c>
    </row>
    <row r="260" s="2" customFormat="1">
      <c r="A260" s="37"/>
      <c r="B260" s="38"/>
      <c r="C260" s="39"/>
      <c r="D260" s="231" t="s">
        <v>145</v>
      </c>
      <c r="E260" s="39"/>
      <c r="F260" s="232" t="s">
        <v>328</v>
      </c>
      <c r="G260" s="39"/>
      <c r="H260" s="39"/>
      <c r="I260" s="233"/>
      <c r="J260" s="39"/>
      <c r="K260" s="39"/>
      <c r="L260" s="43"/>
      <c r="M260" s="234"/>
      <c r="N260" s="235"/>
      <c r="O260" s="90"/>
      <c r="P260" s="90"/>
      <c r="Q260" s="90"/>
      <c r="R260" s="90"/>
      <c r="S260" s="90"/>
      <c r="T260" s="91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145</v>
      </c>
      <c r="AU260" s="16" t="s">
        <v>143</v>
      </c>
    </row>
    <row r="261" s="13" customFormat="1">
      <c r="A261" s="13"/>
      <c r="B261" s="236"/>
      <c r="C261" s="237"/>
      <c r="D261" s="231" t="s">
        <v>147</v>
      </c>
      <c r="E261" s="238" t="s">
        <v>1</v>
      </c>
      <c r="F261" s="239" t="s">
        <v>320</v>
      </c>
      <c r="G261" s="237"/>
      <c r="H261" s="240">
        <v>98.359999999999999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147</v>
      </c>
      <c r="AU261" s="246" t="s">
        <v>143</v>
      </c>
      <c r="AV261" s="13" t="s">
        <v>83</v>
      </c>
      <c r="AW261" s="13" t="s">
        <v>31</v>
      </c>
      <c r="AX261" s="13" t="s">
        <v>74</v>
      </c>
      <c r="AY261" s="246" t="s">
        <v>134</v>
      </c>
    </row>
    <row r="262" s="13" customFormat="1">
      <c r="A262" s="13"/>
      <c r="B262" s="236"/>
      <c r="C262" s="237"/>
      <c r="D262" s="231" t="s">
        <v>147</v>
      </c>
      <c r="E262" s="238" t="s">
        <v>1</v>
      </c>
      <c r="F262" s="239" t="s">
        <v>330</v>
      </c>
      <c r="G262" s="237"/>
      <c r="H262" s="240">
        <v>363.5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147</v>
      </c>
      <c r="AU262" s="246" t="s">
        <v>143</v>
      </c>
      <c r="AV262" s="13" t="s">
        <v>83</v>
      </c>
      <c r="AW262" s="13" t="s">
        <v>31</v>
      </c>
      <c r="AX262" s="13" t="s">
        <v>74</v>
      </c>
      <c r="AY262" s="246" t="s">
        <v>134</v>
      </c>
    </row>
    <row r="263" s="13" customFormat="1">
      <c r="A263" s="13"/>
      <c r="B263" s="236"/>
      <c r="C263" s="237"/>
      <c r="D263" s="231" t="s">
        <v>147</v>
      </c>
      <c r="E263" s="238" t="s">
        <v>1</v>
      </c>
      <c r="F263" s="239" t="s">
        <v>188</v>
      </c>
      <c r="G263" s="237"/>
      <c r="H263" s="240">
        <v>338.31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147</v>
      </c>
      <c r="AU263" s="246" t="s">
        <v>143</v>
      </c>
      <c r="AV263" s="13" t="s">
        <v>83</v>
      </c>
      <c r="AW263" s="13" t="s">
        <v>31</v>
      </c>
      <c r="AX263" s="13" t="s">
        <v>74</v>
      </c>
      <c r="AY263" s="246" t="s">
        <v>134</v>
      </c>
    </row>
    <row r="264" s="14" customFormat="1">
      <c r="A264" s="14"/>
      <c r="B264" s="247"/>
      <c r="C264" s="248"/>
      <c r="D264" s="231" t="s">
        <v>147</v>
      </c>
      <c r="E264" s="249" t="s">
        <v>1</v>
      </c>
      <c r="F264" s="250" t="s">
        <v>152</v>
      </c>
      <c r="G264" s="248"/>
      <c r="H264" s="251">
        <v>800.16999999999996</v>
      </c>
      <c r="I264" s="252"/>
      <c r="J264" s="248"/>
      <c r="K264" s="248"/>
      <c r="L264" s="253"/>
      <c r="M264" s="254"/>
      <c r="N264" s="255"/>
      <c r="O264" s="255"/>
      <c r="P264" s="255"/>
      <c r="Q264" s="255"/>
      <c r="R264" s="255"/>
      <c r="S264" s="255"/>
      <c r="T264" s="256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7" t="s">
        <v>147</v>
      </c>
      <c r="AU264" s="257" t="s">
        <v>143</v>
      </c>
      <c r="AV264" s="14" t="s">
        <v>142</v>
      </c>
      <c r="AW264" s="14" t="s">
        <v>31</v>
      </c>
      <c r="AX264" s="14" t="s">
        <v>8</v>
      </c>
      <c r="AY264" s="257" t="s">
        <v>134</v>
      </c>
    </row>
    <row r="265" s="2" customFormat="1" ht="24.15" customHeight="1">
      <c r="A265" s="37"/>
      <c r="B265" s="38"/>
      <c r="C265" s="258" t="s">
        <v>331</v>
      </c>
      <c r="D265" s="258" t="s">
        <v>203</v>
      </c>
      <c r="E265" s="259" t="s">
        <v>332</v>
      </c>
      <c r="F265" s="260" t="s">
        <v>333</v>
      </c>
      <c r="G265" s="261" t="s">
        <v>176</v>
      </c>
      <c r="H265" s="262">
        <v>32</v>
      </c>
      <c r="I265" s="263"/>
      <c r="J265" s="262">
        <f>ROUND(I265*H265,0)</f>
        <v>0</v>
      </c>
      <c r="K265" s="264"/>
      <c r="L265" s="265"/>
      <c r="M265" s="266" t="s">
        <v>1</v>
      </c>
      <c r="N265" s="267" t="s">
        <v>39</v>
      </c>
      <c r="O265" s="90"/>
      <c r="P265" s="227">
        <f>O265*H265</f>
        <v>0</v>
      </c>
      <c r="Q265" s="227">
        <v>0.064000000000000001</v>
      </c>
      <c r="R265" s="227">
        <f>Q265*H265</f>
        <v>2.048</v>
      </c>
      <c r="S265" s="227">
        <v>0</v>
      </c>
      <c r="T265" s="228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9" t="s">
        <v>189</v>
      </c>
      <c r="AT265" s="229" t="s">
        <v>203</v>
      </c>
      <c r="AU265" s="229" t="s">
        <v>143</v>
      </c>
      <c r="AY265" s="16" t="s">
        <v>134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6" t="s">
        <v>8</v>
      </c>
      <c r="BK265" s="230">
        <f>ROUND(I265*H265,0)</f>
        <v>0</v>
      </c>
      <c r="BL265" s="16" t="s">
        <v>142</v>
      </c>
      <c r="BM265" s="229" t="s">
        <v>334</v>
      </c>
    </row>
    <row r="266" s="2" customFormat="1">
      <c r="A266" s="37"/>
      <c r="B266" s="38"/>
      <c r="C266" s="39"/>
      <c r="D266" s="231" t="s">
        <v>145</v>
      </c>
      <c r="E266" s="39"/>
      <c r="F266" s="232" t="s">
        <v>333</v>
      </c>
      <c r="G266" s="39"/>
      <c r="H266" s="39"/>
      <c r="I266" s="233"/>
      <c r="J266" s="39"/>
      <c r="K266" s="39"/>
      <c r="L266" s="43"/>
      <c r="M266" s="234"/>
      <c r="N266" s="235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145</v>
      </c>
      <c r="AU266" s="16" t="s">
        <v>143</v>
      </c>
    </row>
    <row r="267" s="2" customFormat="1" ht="37.8" customHeight="1">
      <c r="A267" s="37"/>
      <c r="B267" s="38"/>
      <c r="C267" s="218" t="s">
        <v>335</v>
      </c>
      <c r="D267" s="218" t="s">
        <v>138</v>
      </c>
      <c r="E267" s="219" t="s">
        <v>336</v>
      </c>
      <c r="F267" s="220" t="s">
        <v>337</v>
      </c>
      <c r="G267" s="221" t="s">
        <v>176</v>
      </c>
      <c r="H267" s="222">
        <v>800.16999999999996</v>
      </c>
      <c r="I267" s="223"/>
      <c r="J267" s="222">
        <f>ROUND(I267*H267,0)</f>
        <v>0</v>
      </c>
      <c r="K267" s="224"/>
      <c r="L267" s="43"/>
      <c r="M267" s="225" t="s">
        <v>1</v>
      </c>
      <c r="N267" s="226" t="s">
        <v>39</v>
      </c>
      <c r="O267" s="90"/>
      <c r="P267" s="227">
        <f>O267*H267</f>
        <v>0</v>
      </c>
      <c r="Q267" s="227">
        <v>0.1295</v>
      </c>
      <c r="R267" s="227">
        <f>Q267*H267</f>
        <v>103.62201500000001</v>
      </c>
      <c r="S267" s="227">
        <v>0</v>
      </c>
      <c r="T267" s="228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9" t="s">
        <v>142</v>
      </c>
      <c r="AT267" s="229" t="s">
        <v>138</v>
      </c>
      <c r="AU267" s="229" t="s">
        <v>143</v>
      </c>
      <c r="AY267" s="16" t="s">
        <v>134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6" t="s">
        <v>8</v>
      </c>
      <c r="BK267" s="230">
        <f>ROUND(I267*H267,0)</f>
        <v>0</v>
      </c>
      <c r="BL267" s="16" t="s">
        <v>142</v>
      </c>
      <c r="BM267" s="229" t="s">
        <v>338</v>
      </c>
    </row>
    <row r="268" s="2" customFormat="1">
      <c r="A268" s="37"/>
      <c r="B268" s="38"/>
      <c r="C268" s="39"/>
      <c r="D268" s="231" t="s">
        <v>145</v>
      </c>
      <c r="E268" s="39"/>
      <c r="F268" s="232" t="s">
        <v>339</v>
      </c>
      <c r="G268" s="39"/>
      <c r="H268" s="39"/>
      <c r="I268" s="233"/>
      <c r="J268" s="39"/>
      <c r="K268" s="39"/>
      <c r="L268" s="43"/>
      <c r="M268" s="234"/>
      <c r="N268" s="235"/>
      <c r="O268" s="90"/>
      <c r="P268" s="90"/>
      <c r="Q268" s="90"/>
      <c r="R268" s="90"/>
      <c r="S268" s="90"/>
      <c r="T268" s="91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145</v>
      </c>
      <c r="AU268" s="16" t="s">
        <v>143</v>
      </c>
    </row>
    <row r="269" s="13" customFormat="1">
      <c r="A269" s="13"/>
      <c r="B269" s="236"/>
      <c r="C269" s="237"/>
      <c r="D269" s="231" t="s">
        <v>147</v>
      </c>
      <c r="E269" s="238" t="s">
        <v>1</v>
      </c>
      <c r="F269" s="239" t="s">
        <v>179</v>
      </c>
      <c r="G269" s="237"/>
      <c r="H269" s="240">
        <v>98.359999999999999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6" t="s">
        <v>147</v>
      </c>
      <c r="AU269" s="246" t="s">
        <v>143</v>
      </c>
      <c r="AV269" s="13" t="s">
        <v>83</v>
      </c>
      <c r="AW269" s="13" t="s">
        <v>31</v>
      </c>
      <c r="AX269" s="13" t="s">
        <v>74</v>
      </c>
      <c r="AY269" s="246" t="s">
        <v>134</v>
      </c>
    </row>
    <row r="270" s="13" customFormat="1">
      <c r="A270" s="13"/>
      <c r="B270" s="236"/>
      <c r="C270" s="237"/>
      <c r="D270" s="231" t="s">
        <v>147</v>
      </c>
      <c r="E270" s="238" t="s">
        <v>1</v>
      </c>
      <c r="F270" s="239" t="s">
        <v>330</v>
      </c>
      <c r="G270" s="237"/>
      <c r="H270" s="240">
        <v>363.5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147</v>
      </c>
      <c r="AU270" s="246" t="s">
        <v>143</v>
      </c>
      <c r="AV270" s="13" t="s">
        <v>83</v>
      </c>
      <c r="AW270" s="13" t="s">
        <v>31</v>
      </c>
      <c r="AX270" s="13" t="s">
        <v>74</v>
      </c>
      <c r="AY270" s="246" t="s">
        <v>134</v>
      </c>
    </row>
    <row r="271" s="13" customFormat="1">
      <c r="A271" s="13"/>
      <c r="B271" s="236"/>
      <c r="C271" s="237"/>
      <c r="D271" s="231" t="s">
        <v>147</v>
      </c>
      <c r="E271" s="238" t="s">
        <v>1</v>
      </c>
      <c r="F271" s="239" t="s">
        <v>188</v>
      </c>
      <c r="G271" s="237"/>
      <c r="H271" s="240">
        <v>338.31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147</v>
      </c>
      <c r="AU271" s="246" t="s">
        <v>143</v>
      </c>
      <c r="AV271" s="13" t="s">
        <v>83</v>
      </c>
      <c r="AW271" s="13" t="s">
        <v>31</v>
      </c>
      <c r="AX271" s="13" t="s">
        <v>74</v>
      </c>
      <c r="AY271" s="246" t="s">
        <v>134</v>
      </c>
    </row>
    <row r="272" s="14" customFormat="1">
      <c r="A272" s="14"/>
      <c r="B272" s="247"/>
      <c r="C272" s="248"/>
      <c r="D272" s="231" t="s">
        <v>147</v>
      </c>
      <c r="E272" s="249" t="s">
        <v>1</v>
      </c>
      <c r="F272" s="250" t="s">
        <v>152</v>
      </c>
      <c r="G272" s="248"/>
      <c r="H272" s="251">
        <v>800.16999999999996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147</v>
      </c>
      <c r="AU272" s="257" t="s">
        <v>143</v>
      </c>
      <c r="AV272" s="14" t="s">
        <v>142</v>
      </c>
      <c r="AW272" s="14" t="s">
        <v>31</v>
      </c>
      <c r="AX272" s="14" t="s">
        <v>8</v>
      </c>
      <c r="AY272" s="257" t="s">
        <v>134</v>
      </c>
    </row>
    <row r="273" s="2" customFormat="1" ht="16.5" customHeight="1">
      <c r="A273" s="37"/>
      <c r="B273" s="38"/>
      <c r="C273" s="218" t="s">
        <v>340</v>
      </c>
      <c r="D273" s="218" t="s">
        <v>138</v>
      </c>
      <c r="E273" s="219" t="s">
        <v>341</v>
      </c>
      <c r="F273" s="220" t="s">
        <v>342</v>
      </c>
      <c r="G273" s="221" t="s">
        <v>176</v>
      </c>
      <c r="H273" s="222">
        <v>800.16999999999996</v>
      </c>
      <c r="I273" s="223"/>
      <c r="J273" s="222">
        <f>ROUND(I273*H273,0)</f>
        <v>0</v>
      </c>
      <c r="K273" s="224"/>
      <c r="L273" s="43"/>
      <c r="M273" s="225" t="s">
        <v>1</v>
      </c>
      <c r="N273" s="226" t="s">
        <v>39</v>
      </c>
      <c r="O273" s="90"/>
      <c r="P273" s="227">
        <f>O273*H273</f>
        <v>0</v>
      </c>
      <c r="Q273" s="227">
        <v>1.0000000000000001E-05</v>
      </c>
      <c r="R273" s="227">
        <f>Q273*H273</f>
        <v>0.0080017000000000005</v>
      </c>
      <c r="S273" s="227">
        <v>0</v>
      </c>
      <c r="T273" s="228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29" t="s">
        <v>142</v>
      </c>
      <c r="AT273" s="229" t="s">
        <v>138</v>
      </c>
      <c r="AU273" s="229" t="s">
        <v>143</v>
      </c>
      <c r="AY273" s="16" t="s">
        <v>134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6" t="s">
        <v>8</v>
      </c>
      <c r="BK273" s="230">
        <f>ROUND(I273*H273,0)</f>
        <v>0</v>
      </c>
      <c r="BL273" s="16" t="s">
        <v>142</v>
      </c>
      <c r="BM273" s="229" t="s">
        <v>343</v>
      </c>
    </row>
    <row r="274" s="2" customFormat="1">
      <c r="A274" s="37"/>
      <c r="B274" s="38"/>
      <c r="C274" s="39"/>
      <c r="D274" s="231" t="s">
        <v>145</v>
      </c>
      <c r="E274" s="39"/>
      <c r="F274" s="232" t="s">
        <v>344</v>
      </c>
      <c r="G274" s="39"/>
      <c r="H274" s="39"/>
      <c r="I274" s="233"/>
      <c r="J274" s="39"/>
      <c r="K274" s="39"/>
      <c r="L274" s="43"/>
      <c r="M274" s="234"/>
      <c r="N274" s="235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145</v>
      </c>
      <c r="AU274" s="16" t="s">
        <v>143</v>
      </c>
    </row>
    <row r="275" s="13" customFormat="1">
      <c r="A275" s="13"/>
      <c r="B275" s="236"/>
      <c r="C275" s="237"/>
      <c r="D275" s="231" t="s">
        <v>147</v>
      </c>
      <c r="E275" s="238" t="s">
        <v>1</v>
      </c>
      <c r="F275" s="239" t="s">
        <v>179</v>
      </c>
      <c r="G275" s="237"/>
      <c r="H275" s="240">
        <v>98.359999999999999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147</v>
      </c>
      <c r="AU275" s="246" t="s">
        <v>143</v>
      </c>
      <c r="AV275" s="13" t="s">
        <v>83</v>
      </c>
      <c r="AW275" s="13" t="s">
        <v>31</v>
      </c>
      <c r="AX275" s="13" t="s">
        <v>74</v>
      </c>
      <c r="AY275" s="246" t="s">
        <v>134</v>
      </c>
    </row>
    <row r="276" s="13" customFormat="1">
      <c r="A276" s="13"/>
      <c r="B276" s="236"/>
      <c r="C276" s="237"/>
      <c r="D276" s="231" t="s">
        <v>147</v>
      </c>
      <c r="E276" s="238" t="s">
        <v>1</v>
      </c>
      <c r="F276" s="239" t="s">
        <v>330</v>
      </c>
      <c r="G276" s="237"/>
      <c r="H276" s="240">
        <v>363.5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147</v>
      </c>
      <c r="AU276" s="246" t="s">
        <v>143</v>
      </c>
      <c r="AV276" s="13" t="s">
        <v>83</v>
      </c>
      <c r="AW276" s="13" t="s">
        <v>31</v>
      </c>
      <c r="AX276" s="13" t="s">
        <v>74</v>
      </c>
      <c r="AY276" s="246" t="s">
        <v>134</v>
      </c>
    </row>
    <row r="277" s="13" customFormat="1">
      <c r="A277" s="13"/>
      <c r="B277" s="236"/>
      <c r="C277" s="237"/>
      <c r="D277" s="231" t="s">
        <v>147</v>
      </c>
      <c r="E277" s="238" t="s">
        <v>1</v>
      </c>
      <c r="F277" s="239" t="s">
        <v>188</v>
      </c>
      <c r="G277" s="237"/>
      <c r="H277" s="240">
        <v>338.31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147</v>
      </c>
      <c r="AU277" s="246" t="s">
        <v>143</v>
      </c>
      <c r="AV277" s="13" t="s">
        <v>83</v>
      </c>
      <c r="AW277" s="13" t="s">
        <v>31</v>
      </c>
      <c r="AX277" s="13" t="s">
        <v>74</v>
      </c>
      <c r="AY277" s="246" t="s">
        <v>134</v>
      </c>
    </row>
    <row r="278" s="14" customFormat="1">
      <c r="A278" s="14"/>
      <c r="B278" s="247"/>
      <c r="C278" s="248"/>
      <c r="D278" s="231" t="s">
        <v>147</v>
      </c>
      <c r="E278" s="249" t="s">
        <v>1</v>
      </c>
      <c r="F278" s="250" t="s">
        <v>152</v>
      </c>
      <c r="G278" s="248"/>
      <c r="H278" s="251">
        <v>800.16999999999996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147</v>
      </c>
      <c r="AU278" s="257" t="s">
        <v>143</v>
      </c>
      <c r="AV278" s="14" t="s">
        <v>142</v>
      </c>
      <c r="AW278" s="14" t="s">
        <v>31</v>
      </c>
      <c r="AX278" s="14" t="s">
        <v>8</v>
      </c>
      <c r="AY278" s="257" t="s">
        <v>134</v>
      </c>
    </row>
    <row r="279" s="12" customFormat="1" ht="22.8" customHeight="1">
      <c r="A279" s="12"/>
      <c r="B279" s="202"/>
      <c r="C279" s="203"/>
      <c r="D279" s="204" t="s">
        <v>73</v>
      </c>
      <c r="E279" s="216" t="s">
        <v>345</v>
      </c>
      <c r="F279" s="216" t="s">
        <v>346</v>
      </c>
      <c r="G279" s="203"/>
      <c r="H279" s="203"/>
      <c r="I279" s="206"/>
      <c r="J279" s="217">
        <f>BK279</f>
        <v>0</v>
      </c>
      <c r="K279" s="203"/>
      <c r="L279" s="208"/>
      <c r="M279" s="209"/>
      <c r="N279" s="210"/>
      <c r="O279" s="210"/>
      <c r="P279" s="211">
        <f>SUM(P280:P291)</f>
        <v>0</v>
      </c>
      <c r="Q279" s="210"/>
      <c r="R279" s="211">
        <f>SUM(R280:R291)</f>
        <v>0</v>
      </c>
      <c r="S279" s="210"/>
      <c r="T279" s="212">
        <f>SUM(T280:T291)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3" t="s">
        <v>8</v>
      </c>
      <c r="AT279" s="214" t="s">
        <v>73</v>
      </c>
      <c r="AU279" s="214" t="s">
        <v>8</v>
      </c>
      <c r="AY279" s="213" t="s">
        <v>134</v>
      </c>
      <c r="BK279" s="215">
        <f>SUM(BK280:BK291)</f>
        <v>0</v>
      </c>
    </row>
    <row r="280" s="2" customFormat="1" ht="33" customHeight="1">
      <c r="A280" s="37"/>
      <c r="B280" s="38"/>
      <c r="C280" s="218" t="s">
        <v>347</v>
      </c>
      <c r="D280" s="218" t="s">
        <v>138</v>
      </c>
      <c r="E280" s="219" t="s">
        <v>348</v>
      </c>
      <c r="F280" s="220" t="s">
        <v>349</v>
      </c>
      <c r="G280" s="221" t="s">
        <v>211</v>
      </c>
      <c r="H280" s="222">
        <v>1453.0999999999999</v>
      </c>
      <c r="I280" s="223"/>
      <c r="J280" s="222">
        <f>ROUND(I280*H280,0)</f>
        <v>0</v>
      </c>
      <c r="K280" s="224"/>
      <c r="L280" s="43"/>
      <c r="M280" s="225" t="s">
        <v>1</v>
      </c>
      <c r="N280" s="226" t="s">
        <v>39</v>
      </c>
      <c r="O280" s="90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9" t="s">
        <v>142</v>
      </c>
      <c r="AT280" s="229" t="s">
        <v>138</v>
      </c>
      <c r="AU280" s="229" t="s">
        <v>83</v>
      </c>
      <c r="AY280" s="16" t="s">
        <v>134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6" t="s">
        <v>8</v>
      </c>
      <c r="BK280" s="230">
        <f>ROUND(I280*H280,0)</f>
        <v>0</v>
      </c>
      <c r="BL280" s="16" t="s">
        <v>142</v>
      </c>
      <c r="BM280" s="229" t="s">
        <v>350</v>
      </c>
    </row>
    <row r="281" s="2" customFormat="1">
      <c r="A281" s="37"/>
      <c r="B281" s="38"/>
      <c r="C281" s="39"/>
      <c r="D281" s="231" t="s">
        <v>145</v>
      </c>
      <c r="E281" s="39"/>
      <c r="F281" s="232" t="s">
        <v>351</v>
      </c>
      <c r="G281" s="39"/>
      <c r="H281" s="39"/>
      <c r="I281" s="233"/>
      <c r="J281" s="39"/>
      <c r="K281" s="39"/>
      <c r="L281" s="43"/>
      <c r="M281" s="234"/>
      <c r="N281" s="235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145</v>
      </c>
      <c r="AU281" s="16" t="s">
        <v>83</v>
      </c>
    </row>
    <row r="282" s="2" customFormat="1" ht="21.75" customHeight="1">
      <c r="A282" s="37"/>
      <c r="B282" s="38"/>
      <c r="C282" s="218" t="s">
        <v>352</v>
      </c>
      <c r="D282" s="218" t="s">
        <v>138</v>
      </c>
      <c r="E282" s="219" t="s">
        <v>353</v>
      </c>
      <c r="F282" s="220" t="s">
        <v>354</v>
      </c>
      <c r="G282" s="221" t="s">
        <v>211</v>
      </c>
      <c r="H282" s="222">
        <v>87186</v>
      </c>
      <c r="I282" s="223"/>
      <c r="J282" s="222">
        <f>ROUND(I282*H282,0)</f>
        <v>0</v>
      </c>
      <c r="K282" s="224"/>
      <c r="L282" s="43"/>
      <c r="M282" s="225" t="s">
        <v>1</v>
      </c>
      <c r="N282" s="226" t="s">
        <v>39</v>
      </c>
      <c r="O282" s="90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9" t="s">
        <v>142</v>
      </c>
      <c r="AT282" s="229" t="s">
        <v>138</v>
      </c>
      <c r="AU282" s="229" t="s">
        <v>83</v>
      </c>
      <c r="AY282" s="16" t="s">
        <v>134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6" t="s">
        <v>8</v>
      </c>
      <c r="BK282" s="230">
        <f>ROUND(I282*H282,0)</f>
        <v>0</v>
      </c>
      <c r="BL282" s="16" t="s">
        <v>142</v>
      </c>
      <c r="BM282" s="229" t="s">
        <v>355</v>
      </c>
    </row>
    <row r="283" s="2" customFormat="1">
      <c r="A283" s="37"/>
      <c r="B283" s="38"/>
      <c r="C283" s="39"/>
      <c r="D283" s="231" t="s">
        <v>145</v>
      </c>
      <c r="E283" s="39"/>
      <c r="F283" s="232" t="s">
        <v>356</v>
      </c>
      <c r="G283" s="39"/>
      <c r="H283" s="39"/>
      <c r="I283" s="233"/>
      <c r="J283" s="39"/>
      <c r="K283" s="39"/>
      <c r="L283" s="43"/>
      <c r="M283" s="234"/>
      <c r="N283" s="235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145</v>
      </c>
      <c r="AU283" s="16" t="s">
        <v>83</v>
      </c>
    </row>
    <row r="284" s="2" customFormat="1" ht="24.15" customHeight="1">
      <c r="A284" s="37"/>
      <c r="B284" s="38"/>
      <c r="C284" s="218" t="s">
        <v>357</v>
      </c>
      <c r="D284" s="218" t="s">
        <v>138</v>
      </c>
      <c r="E284" s="219" t="s">
        <v>358</v>
      </c>
      <c r="F284" s="220" t="s">
        <v>359</v>
      </c>
      <c r="G284" s="221" t="s">
        <v>211</v>
      </c>
      <c r="H284" s="222">
        <v>1453.0999999999999</v>
      </c>
      <c r="I284" s="223"/>
      <c r="J284" s="222">
        <f>ROUND(I284*H284,0)</f>
        <v>0</v>
      </c>
      <c r="K284" s="224"/>
      <c r="L284" s="43"/>
      <c r="M284" s="225" t="s">
        <v>1</v>
      </c>
      <c r="N284" s="226" t="s">
        <v>39</v>
      </c>
      <c r="O284" s="90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9" t="s">
        <v>142</v>
      </c>
      <c r="AT284" s="229" t="s">
        <v>138</v>
      </c>
      <c r="AU284" s="229" t="s">
        <v>83</v>
      </c>
      <c r="AY284" s="16" t="s">
        <v>134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6" t="s">
        <v>8</v>
      </c>
      <c r="BK284" s="230">
        <f>ROUND(I284*H284,0)</f>
        <v>0</v>
      </c>
      <c r="BL284" s="16" t="s">
        <v>142</v>
      </c>
      <c r="BM284" s="229" t="s">
        <v>360</v>
      </c>
    </row>
    <row r="285" s="2" customFormat="1">
      <c r="A285" s="37"/>
      <c r="B285" s="38"/>
      <c r="C285" s="39"/>
      <c r="D285" s="231" t="s">
        <v>145</v>
      </c>
      <c r="E285" s="39"/>
      <c r="F285" s="232" t="s">
        <v>361</v>
      </c>
      <c r="G285" s="39"/>
      <c r="H285" s="39"/>
      <c r="I285" s="233"/>
      <c r="J285" s="39"/>
      <c r="K285" s="39"/>
      <c r="L285" s="43"/>
      <c r="M285" s="234"/>
      <c r="N285" s="235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145</v>
      </c>
      <c r="AU285" s="16" t="s">
        <v>83</v>
      </c>
    </row>
    <row r="286" s="2" customFormat="1" ht="33" customHeight="1">
      <c r="A286" s="37"/>
      <c r="B286" s="38"/>
      <c r="C286" s="218" t="s">
        <v>362</v>
      </c>
      <c r="D286" s="218" t="s">
        <v>138</v>
      </c>
      <c r="E286" s="219" t="s">
        <v>363</v>
      </c>
      <c r="F286" s="220" t="s">
        <v>364</v>
      </c>
      <c r="G286" s="221" t="s">
        <v>211</v>
      </c>
      <c r="H286" s="222">
        <v>760.17999999999995</v>
      </c>
      <c r="I286" s="223"/>
      <c r="J286" s="222">
        <f>ROUND(I286*H286,0)</f>
        <v>0</v>
      </c>
      <c r="K286" s="224"/>
      <c r="L286" s="43"/>
      <c r="M286" s="225" t="s">
        <v>1</v>
      </c>
      <c r="N286" s="226" t="s">
        <v>39</v>
      </c>
      <c r="O286" s="90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9" t="s">
        <v>142</v>
      </c>
      <c r="AT286" s="229" t="s">
        <v>138</v>
      </c>
      <c r="AU286" s="229" t="s">
        <v>83</v>
      </c>
      <c r="AY286" s="16" t="s">
        <v>134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6" t="s">
        <v>8</v>
      </c>
      <c r="BK286" s="230">
        <f>ROUND(I286*H286,0)</f>
        <v>0</v>
      </c>
      <c r="BL286" s="16" t="s">
        <v>142</v>
      </c>
      <c r="BM286" s="229" t="s">
        <v>365</v>
      </c>
    </row>
    <row r="287" s="2" customFormat="1">
      <c r="A287" s="37"/>
      <c r="B287" s="38"/>
      <c r="C287" s="39"/>
      <c r="D287" s="231" t="s">
        <v>145</v>
      </c>
      <c r="E287" s="39"/>
      <c r="F287" s="232" t="s">
        <v>366</v>
      </c>
      <c r="G287" s="39"/>
      <c r="H287" s="39"/>
      <c r="I287" s="233"/>
      <c r="J287" s="39"/>
      <c r="K287" s="39"/>
      <c r="L287" s="43"/>
      <c r="M287" s="234"/>
      <c r="N287" s="235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145</v>
      </c>
      <c r="AU287" s="16" t="s">
        <v>83</v>
      </c>
    </row>
    <row r="288" s="2" customFormat="1" ht="33" customHeight="1">
      <c r="A288" s="37"/>
      <c r="B288" s="38"/>
      <c r="C288" s="218" t="s">
        <v>367</v>
      </c>
      <c r="D288" s="218" t="s">
        <v>138</v>
      </c>
      <c r="E288" s="219" t="s">
        <v>368</v>
      </c>
      <c r="F288" s="220" t="s">
        <v>369</v>
      </c>
      <c r="G288" s="221" t="s">
        <v>211</v>
      </c>
      <c r="H288" s="222">
        <v>97.540000000000006</v>
      </c>
      <c r="I288" s="223"/>
      <c r="J288" s="222">
        <f>ROUND(I288*H288,0)</f>
        <v>0</v>
      </c>
      <c r="K288" s="224"/>
      <c r="L288" s="43"/>
      <c r="M288" s="225" t="s">
        <v>1</v>
      </c>
      <c r="N288" s="226" t="s">
        <v>39</v>
      </c>
      <c r="O288" s="90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9" t="s">
        <v>142</v>
      </c>
      <c r="AT288" s="229" t="s">
        <v>138</v>
      </c>
      <c r="AU288" s="229" t="s">
        <v>83</v>
      </c>
      <c r="AY288" s="16" t="s">
        <v>134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6" t="s">
        <v>8</v>
      </c>
      <c r="BK288" s="230">
        <f>ROUND(I288*H288,0)</f>
        <v>0</v>
      </c>
      <c r="BL288" s="16" t="s">
        <v>142</v>
      </c>
      <c r="BM288" s="229" t="s">
        <v>370</v>
      </c>
    </row>
    <row r="289" s="2" customFormat="1">
      <c r="A289" s="37"/>
      <c r="B289" s="38"/>
      <c r="C289" s="39"/>
      <c r="D289" s="231" t="s">
        <v>145</v>
      </c>
      <c r="E289" s="39"/>
      <c r="F289" s="232" t="s">
        <v>371</v>
      </c>
      <c r="G289" s="39"/>
      <c r="H289" s="39"/>
      <c r="I289" s="233"/>
      <c r="J289" s="39"/>
      <c r="K289" s="39"/>
      <c r="L289" s="43"/>
      <c r="M289" s="234"/>
      <c r="N289" s="235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145</v>
      </c>
      <c r="AU289" s="16" t="s">
        <v>83</v>
      </c>
    </row>
    <row r="290" s="2" customFormat="1" ht="24.15" customHeight="1">
      <c r="A290" s="37"/>
      <c r="B290" s="38"/>
      <c r="C290" s="218" t="s">
        <v>367</v>
      </c>
      <c r="D290" s="218" t="s">
        <v>138</v>
      </c>
      <c r="E290" s="219" t="s">
        <v>372</v>
      </c>
      <c r="F290" s="220" t="s">
        <v>373</v>
      </c>
      <c r="G290" s="221" t="s">
        <v>211</v>
      </c>
      <c r="H290" s="222">
        <v>595.35000000000002</v>
      </c>
      <c r="I290" s="223"/>
      <c r="J290" s="222">
        <f>ROUND(I290*H290,0)</f>
        <v>0</v>
      </c>
      <c r="K290" s="224"/>
      <c r="L290" s="43"/>
      <c r="M290" s="225" t="s">
        <v>1</v>
      </c>
      <c r="N290" s="226" t="s">
        <v>39</v>
      </c>
      <c r="O290" s="90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9" t="s">
        <v>142</v>
      </c>
      <c r="AT290" s="229" t="s">
        <v>138</v>
      </c>
      <c r="AU290" s="229" t="s">
        <v>83</v>
      </c>
      <c r="AY290" s="16" t="s">
        <v>134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6" t="s">
        <v>8</v>
      </c>
      <c r="BK290" s="230">
        <f>ROUND(I290*H290,0)</f>
        <v>0</v>
      </c>
      <c r="BL290" s="16" t="s">
        <v>142</v>
      </c>
      <c r="BM290" s="229" t="s">
        <v>374</v>
      </c>
    </row>
    <row r="291" s="2" customFormat="1">
      <c r="A291" s="37"/>
      <c r="B291" s="38"/>
      <c r="C291" s="39"/>
      <c r="D291" s="231" t="s">
        <v>145</v>
      </c>
      <c r="E291" s="39"/>
      <c r="F291" s="232" t="s">
        <v>375</v>
      </c>
      <c r="G291" s="39"/>
      <c r="H291" s="39"/>
      <c r="I291" s="233"/>
      <c r="J291" s="39"/>
      <c r="K291" s="39"/>
      <c r="L291" s="43"/>
      <c r="M291" s="234"/>
      <c r="N291" s="235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145</v>
      </c>
      <c r="AU291" s="16" t="s">
        <v>83</v>
      </c>
    </row>
    <row r="292" s="12" customFormat="1" ht="22.8" customHeight="1">
      <c r="A292" s="12"/>
      <c r="B292" s="202"/>
      <c r="C292" s="203"/>
      <c r="D292" s="204" t="s">
        <v>73</v>
      </c>
      <c r="E292" s="216" t="s">
        <v>376</v>
      </c>
      <c r="F292" s="216" t="s">
        <v>377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SUM(P293:P294)</f>
        <v>0</v>
      </c>
      <c r="Q292" s="210"/>
      <c r="R292" s="211">
        <f>SUM(R293:R294)</f>
        <v>0</v>
      </c>
      <c r="S292" s="210"/>
      <c r="T292" s="212">
        <f>SUM(T293:T294)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8</v>
      </c>
      <c r="AT292" s="214" t="s">
        <v>73</v>
      </c>
      <c r="AU292" s="214" t="s">
        <v>8</v>
      </c>
      <c r="AY292" s="213" t="s">
        <v>134</v>
      </c>
      <c r="BK292" s="215">
        <f>SUM(BK293:BK294)</f>
        <v>0</v>
      </c>
    </row>
    <row r="293" s="2" customFormat="1" ht="24.15" customHeight="1">
      <c r="A293" s="37"/>
      <c r="B293" s="38"/>
      <c r="C293" s="218" t="s">
        <v>378</v>
      </c>
      <c r="D293" s="218" t="s">
        <v>138</v>
      </c>
      <c r="E293" s="219" t="s">
        <v>379</v>
      </c>
      <c r="F293" s="220" t="s">
        <v>380</v>
      </c>
      <c r="G293" s="221" t="s">
        <v>211</v>
      </c>
      <c r="H293" s="222">
        <v>641.65999999999997</v>
      </c>
      <c r="I293" s="223"/>
      <c r="J293" s="222">
        <f>ROUND(I293*H293,0)</f>
        <v>0</v>
      </c>
      <c r="K293" s="224"/>
      <c r="L293" s="43"/>
      <c r="M293" s="225" t="s">
        <v>1</v>
      </c>
      <c r="N293" s="226" t="s">
        <v>39</v>
      </c>
      <c r="O293" s="90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9" t="s">
        <v>142</v>
      </c>
      <c r="AT293" s="229" t="s">
        <v>138</v>
      </c>
      <c r="AU293" s="229" t="s">
        <v>83</v>
      </c>
      <c r="AY293" s="16" t="s">
        <v>134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6" t="s">
        <v>8</v>
      </c>
      <c r="BK293" s="230">
        <f>ROUND(I293*H293,0)</f>
        <v>0</v>
      </c>
      <c r="BL293" s="16" t="s">
        <v>142</v>
      </c>
      <c r="BM293" s="229" t="s">
        <v>381</v>
      </c>
    </row>
    <row r="294" s="2" customFormat="1">
      <c r="A294" s="37"/>
      <c r="B294" s="38"/>
      <c r="C294" s="39"/>
      <c r="D294" s="231" t="s">
        <v>145</v>
      </c>
      <c r="E294" s="39"/>
      <c r="F294" s="232" t="s">
        <v>382</v>
      </c>
      <c r="G294" s="39"/>
      <c r="H294" s="39"/>
      <c r="I294" s="233"/>
      <c r="J294" s="39"/>
      <c r="K294" s="39"/>
      <c r="L294" s="43"/>
      <c r="M294" s="268"/>
      <c r="N294" s="269"/>
      <c r="O294" s="270"/>
      <c r="P294" s="270"/>
      <c r="Q294" s="270"/>
      <c r="R294" s="270"/>
      <c r="S294" s="270"/>
      <c r="T294" s="27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145</v>
      </c>
      <c r="AU294" s="16" t="s">
        <v>83</v>
      </c>
    </row>
    <row r="295" s="2" customFormat="1" ht="6.96" customHeight="1">
      <c r="A295" s="37"/>
      <c r="B295" s="65"/>
      <c r="C295" s="66"/>
      <c r="D295" s="66"/>
      <c r="E295" s="66"/>
      <c r="F295" s="66"/>
      <c r="G295" s="66"/>
      <c r="H295" s="66"/>
      <c r="I295" s="66"/>
      <c r="J295" s="66"/>
      <c r="K295" s="66"/>
      <c r="L295" s="43"/>
      <c r="M295" s="37"/>
      <c r="O295" s="37"/>
      <c r="P295" s="37"/>
      <c r="Q295" s="37"/>
      <c r="R295" s="37"/>
      <c r="S295" s="37"/>
      <c r="T295" s="37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</row>
  </sheetData>
  <sheetProtection sheet="1" autoFilter="0" formatColumns="0" formatRows="0" objects="1" scenarios="1" spinCount="100000" saltValue="bn30ZnkaYsHJV8QOQj94j1m4plz/VVQ+2mfTC99ukvWwW6HoWj2OWS9IHrr4bpQHl0g/aLleOy1KXTkU4r+PCQ==" hashValue="tgt/d7ImU1Arr0CFDB1RbVs1SSzj9YCl4QIM8aFDm1lwT786Q81mSftPmM3PTCYV+JyZr772CpIxGSg/DamuhQ==" algorithmName="SHA-512" password="CC35"/>
  <autoFilter ref="C124:K294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383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ROUND((SUM(BE125:BE220)),  0)</f>
        <v>0</v>
      </c>
      <c r="G33" s="37"/>
      <c r="H33" s="37"/>
      <c r="I33" s="154">
        <v>0.20999999999999999</v>
      </c>
      <c r="J33" s="153">
        <f>ROUND(((SUM(BE125:BE220))*I33),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ROUND((SUM(BF125:BF220)),  0)</f>
        <v>0</v>
      </c>
      <c r="G34" s="37"/>
      <c r="H34" s="37"/>
      <c r="I34" s="154">
        <v>0.14999999999999999</v>
      </c>
      <c r="J34" s="153">
        <f>ROUND(((SUM(BF125:BF220))*I34),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ROUND((SUM(BG125:BG220)),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ROUND((SUM(BH125:BH220)),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ROUND((SUM(BI125:BI220)),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102 - ZA UČILIŠTĚM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J151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J176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J183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J205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J218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102 - ZA UČILIŠTĚM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239.93258449999999</v>
      </c>
      <c r="S125" s="103"/>
      <c r="T125" s="200">
        <f>T126</f>
        <v>403.01422000000002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P127+P151+P176+P205+P218</f>
        <v>0</v>
      </c>
      <c r="Q126" s="210"/>
      <c r="R126" s="211">
        <f>R127+R151+R176+R205+R218</f>
        <v>239.93258449999999</v>
      </c>
      <c r="S126" s="210"/>
      <c r="T126" s="212">
        <f>T127+T151+T176+T205+T218</f>
        <v>403.01422000000002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BK127+BK151+BK176+BK205+BK218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P128+P147</f>
        <v>0</v>
      </c>
      <c r="Q127" s="210"/>
      <c r="R127" s="211">
        <f>R128+R147</f>
        <v>0</v>
      </c>
      <c r="S127" s="210"/>
      <c r="T127" s="212">
        <f>T128+T147</f>
        <v>403.01422000000002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BK128+BK147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SUM(P129:P146)</f>
        <v>0</v>
      </c>
      <c r="Q128" s="210"/>
      <c r="R128" s="211">
        <f>SUM(R129:R146)</f>
        <v>0</v>
      </c>
      <c r="S128" s="210"/>
      <c r="T128" s="212">
        <f>SUM(T129:T146)</f>
        <v>403.01422000000002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SUM(BK129:BK146)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163</v>
      </c>
      <c r="F129" s="220" t="s">
        <v>164</v>
      </c>
      <c r="G129" s="221" t="s">
        <v>141</v>
      </c>
      <c r="H129" s="222">
        <v>25.239999999999998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7.3195999999999994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384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166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2" customFormat="1" ht="24.15" customHeight="1">
      <c r="A131" s="37"/>
      <c r="B131" s="38"/>
      <c r="C131" s="218" t="s">
        <v>83</v>
      </c>
      <c r="D131" s="218" t="s">
        <v>138</v>
      </c>
      <c r="E131" s="219" t="s">
        <v>157</v>
      </c>
      <c r="F131" s="220" t="s">
        <v>158</v>
      </c>
      <c r="G131" s="221" t="s">
        <v>141</v>
      </c>
      <c r="H131" s="222">
        <v>479.66000000000002</v>
      </c>
      <c r="I131" s="223"/>
      <c r="J131" s="222">
        <f>ROUND(I131*H131,0)</f>
        <v>0</v>
      </c>
      <c r="K131" s="224"/>
      <c r="L131" s="43"/>
      <c r="M131" s="225" t="s">
        <v>1</v>
      </c>
      <c r="N131" s="226" t="s">
        <v>39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0.29999999999999999</v>
      </c>
      <c r="T131" s="228">
        <f>S131*H131</f>
        <v>143.898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142</v>
      </c>
      <c r="AT131" s="229" t="s">
        <v>138</v>
      </c>
      <c r="AU131" s="229" t="s">
        <v>143</v>
      </c>
      <c r="AY131" s="16" t="s">
        <v>134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</v>
      </c>
      <c r="BK131" s="230">
        <f>ROUND(I131*H131,0)</f>
        <v>0</v>
      </c>
      <c r="BL131" s="16" t="s">
        <v>142</v>
      </c>
      <c r="BM131" s="229" t="s">
        <v>385</v>
      </c>
    </row>
    <row r="132" s="2" customFormat="1">
      <c r="A132" s="37"/>
      <c r="B132" s="38"/>
      <c r="C132" s="39"/>
      <c r="D132" s="231" t="s">
        <v>145</v>
      </c>
      <c r="E132" s="39"/>
      <c r="F132" s="232" t="s">
        <v>160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145</v>
      </c>
      <c r="AU132" s="16" t="s">
        <v>143</v>
      </c>
    </row>
    <row r="133" s="13" customFormat="1">
      <c r="A133" s="13"/>
      <c r="B133" s="236"/>
      <c r="C133" s="237"/>
      <c r="D133" s="231" t="s">
        <v>147</v>
      </c>
      <c r="E133" s="238" t="s">
        <v>1</v>
      </c>
      <c r="F133" s="239" t="s">
        <v>386</v>
      </c>
      <c r="G133" s="237"/>
      <c r="H133" s="240">
        <v>504.89999999999998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147</v>
      </c>
      <c r="AU133" s="246" t="s">
        <v>143</v>
      </c>
      <c r="AV133" s="13" t="s">
        <v>83</v>
      </c>
      <c r="AW133" s="13" t="s">
        <v>31</v>
      </c>
      <c r="AX133" s="13" t="s">
        <v>74</v>
      </c>
      <c r="AY133" s="246" t="s">
        <v>134</v>
      </c>
    </row>
    <row r="134" s="13" customFormat="1">
      <c r="A134" s="13"/>
      <c r="B134" s="236"/>
      <c r="C134" s="237"/>
      <c r="D134" s="231" t="s">
        <v>147</v>
      </c>
      <c r="E134" s="238" t="s">
        <v>1</v>
      </c>
      <c r="F134" s="239" t="s">
        <v>387</v>
      </c>
      <c r="G134" s="237"/>
      <c r="H134" s="240">
        <v>-25.239999999999998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147</v>
      </c>
      <c r="AU134" s="246" t="s">
        <v>143</v>
      </c>
      <c r="AV134" s="13" t="s">
        <v>83</v>
      </c>
      <c r="AW134" s="13" t="s">
        <v>31</v>
      </c>
      <c r="AX134" s="13" t="s">
        <v>74</v>
      </c>
      <c r="AY134" s="246" t="s">
        <v>134</v>
      </c>
    </row>
    <row r="135" s="14" customFormat="1">
      <c r="A135" s="14"/>
      <c r="B135" s="247"/>
      <c r="C135" s="248"/>
      <c r="D135" s="231" t="s">
        <v>147</v>
      </c>
      <c r="E135" s="249" t="s">
        <v>1</v>
      </c>
      <c r="F135" s="250" t="s">
        <v>152</v>
      </c>
      <c r="G135" s="248"/>
      <c r="H135" s="251">
        <v>479.66000000000002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147</v>
      </c>
      <c r="AU135" s="257" t="s">
        <v>143</v>
      </c>
      <c r="AV135" s="14" t="s">
        <v>142</v>
      </c>
      <c r="AW135" s="14" t="s">
        <v>31</v>
      </c>
      <c r="AX135" s="14" t="s">
        <v>8</v>
      </c>
      <c r="AY135" s="257" t="s">
        <v>134</v>
      </c>
    </row>
    <row r="136" s="2" customFormat="1" ht="24.15" customHeight="1">
      <c r="A136" s="37"/>
      <c r="B136" s="38"/>
      <c r="C136" s="218" t="s">
        <v>143</v>
      </c>
      <c r="D136" s="218" t="s">
        <v>138</v>
      </c>
      <c r="E136" s="219" t="s">
        <v>139</v>
      </c>
      <c r="F136" s="220" t="s">
        <v>140</v>
      </c>
      <c r="G136" s="221" t="s">
        <v>141</v>
      </c>
      <c r="H136" s="222">
        <v>320.94</v>
      </c>
      <c r="I136" s="223"/>
      <c r="J136" s="222">
        <f>ROUND(I136*H136,0)</f>
        <v>0</v>
      </c>
      <c r="K136" s="224"/>
      <c r="L136" s="43"/>
      <c r="M136" s="225" t="s">
        <v>1</v>
      </c>
      <c r="N136" s="226" t="s">
        <v>39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0.098000000000000004</v>
      </c>
      <c r="T136" s="228">
        <f>S136*H136</f>
        <v>31.452120000000001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142</v>
      </c>
      <c r="AT136" s="229" t="s">
        <v>138</v>
      </c>
      <c r="AU136" s="229" t="s">
        <v>143</v>
      </c>
      <c r="AY136" s="16" t="s">
        <v>134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</v>
      </c>
      <c r="BK136" s="230">
        <f>ROUND(I136*H136,0)</f>
        <v>0</v>
      </c>
      <c r="BL136" s="16" t="s">
        <v>142</v>
      </c>
      <c r="BM136" s="229" t="s">
        <v>388</v>
      </c>
    </row>
    <row r="137" s="2" customFormat="1">
      <c r="A137" s="37"/>
      <c r="B137" s="38"/>
      <c r="C137" s="39"/>
      <c r="D137" s="231" t="s">
        <v>145</v>
      </c>
      <c r="E137" s="39"/>
      <c r="F137" s="232" t="s">
        <v>146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145</v>
      </c>
      <c r="AU137" s="16" t="s">
        <v>143</v>
      </c>
    </row>
    <row r="138" s="13" customFormat="1">
      <c r="A138" s="13"/>
      <c r="B138" s="236"/>
      <c r="C138" s="237"/>
      <c r="D138" s="231" t="s">
        <v>147</v>
      </c>
      <c r="E138" s="238" t="s">
        <v>1</v>
      </c>
      <c r="F138" s="239" t="s">
        <v>386</v>
      </c>
      <c r="G138" s="237"/>
      <c r="H138" s="240">
        <v>504.89999999999998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147</v>
      </c>
      <c r="AU138" s="246" t="s">
        <v>143</v>
      </c>
      <c r="AV138" s="13" t="s">
        <v>83</v>
      </c>
      <c r="AW138" s="13" t="s">
        <v>31</v>
      </c>
      <c r="AX138" s="13" t="s">
        <v>74</v>
      </c>
      <c r="AY138" s="246" t="s">
        <v>134</v>
      </c>
    </row>
    <row r="139" s="13" customFormat="1">
      <c r="A139" s="13"/>
      <c r="B139" s="236"/>
      <c r="C139" s="237"/>
      <c r="D139" s="231" t="s">
        <v>147</v>
      </c>
      <c r="E139" s="238" t="s">
        <v>1</v>
      </c>
      <c r="F139" s="239" t="s">
        <v>389</v>
      </c>
      <c r="G139" s="237"/>
      <c r="H139" s="240">
        <v>-201.96000000000001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147</v>
      </c>
      <c r="AU139" s="246" t="s">
        <v>143</v>
      </c>
      <c r="AV139" s="13" t="s">
        <v>83</v>
      </c>
      <c r="AW139" s="13" t="s">
        <v>31</v>
      </c>
      <c r="AX139" s="13" t="s">
        <v>74</v>
      </c>
      <c r="AY139" s="246" t="s">
        <v>134</v>
      </c>
    </row>
    <row r="140" s="13" customFormat="1">
      <c r="A140" s="13"/>
      <c r="B140" s="236"/>
      <c r="C140" s="237"/>
      <c r="D140" s="231" t="s">
        <v>147</v>
      </c>
      <c r="E140" s="238" t="s">
        <v>1</v>
      </c>
      <c r="F140" s="239" t="s">
        <v>213</v>
      </c>
      <c r="G140" s="237"/>
      <c r="H140" s="240">
        <v>18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147</v>
      </c>
      <c r="AU140" s="246" t="s">
        <v>143</v>
      </c>
      <c r="AV140" s="13" t="s">
        <v>83</v>
      </c>
      <c r="AW140" s="13" t="s">
        <v>31</v>
      </c>
      <c r="AX140" s="13" t="s">
        <v>74</v>
      </c>
      <c r="AY140" s="246" t="s">
        <v>134</v>
      </c>
    </row>
    <row r="141" s="14" customFormat="1">
      <c r="A141" s="14"/>
      <c r="B141" s="247"/>
      <c r="C141" s="248"/>
      <c r="D141" s="231" t="s">
        <v>147</v>
      </c>
      <c r="E141" s="249" t="s">
        <v>1</v>
      </c>
      <c r="F141" s="250" t="s">
        <v>152</v>
      </c>
      <c r="G141" s="248"/>
      <c r="H141" s="251">
        <v>320.93999999999994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147</v>
      </c>
      <c r="AU141" s="257" t="s">
        <v>143</v>
      </c>
      <c r="AV141" s="14" t="s">
        <v>142</v>
      </c>
      <c r="AW141" s="14" t="s">
        <v>31</v>
      </c>
      <c r="AX141" s="14" t="s">
        <v>8</v>
      </c>
      <c r="AY141" s="257" t="s">
        <v>134</v>
      </c>
    </row>
    <row r="142" s="2" customFormat="1" ht="24.15" customHeight="1">
      <c r="A142" s="37"/>
      <c r="B142" s="38"/>
      <c r="C142" s="218" t="s">
        <v>142</v>
      </c>
      <c r="D142" s="218" t="s">
        <v>138</v>
      </c>
      <c r="E142" s="219" t="s">
        <v>153</v>
      </c>
      <c r="F142" s="220" t="s">
        <v>154</v>
      </c>
      <c r="G142" s="221" t="s">
        <v>141</v>
      </c>
      <c r="H142" s="222">
        <v>201.96000000000001</v>
      </c>
      <c r="I142" s="223"/>
      <c r="J142" s="222">
        <f>ROUND(I142*H142,0)</f>
        <v>0</v>
      </c>
      <c r="K142" s="224"/>
      <c r="L142" s="43"/>
      <c r="M142" s="225" t="s">
        <v>1</v>
      </c>
      <c r="N142" s="226" t="s">
        <v>39</v>
      </c>
      <c r="O142" s="90"/>
      <c r="P142" s="227">
        <f>O142*H142</f>
        <v>0</v>
      </c>
      <c r="Q142" s="227">
        <v>0</v>
      </c>
      <c r="R142" s="227">
        <f>Q142*H142</f>
        <v>0</v>
      </c>
      <c r="S142" s="227">
        <v>0.625</v>
      </c>
      <c r="T142" s="228">
        <f>S142*H142</f>
        <v>126.22500000000001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142</v>
      </c>
      <c r="AT142" s="229" t="s">
        <v>138</v>
      </c>
      <c r="AU142" s="229" t="s">
        <v>143</v>
      </c>
      <c r="AY142" s="16" t="s">
        <v>134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</v>
      </c>
      <c r="BK142" s="230">
        <f>ROUND(I142*H142,0)</f>
        <v>0</v>
      </c>
      <c r="BL142" s="16" t="s">
        <v>142</v>
      </c>
      <c r="BM142" s="229" t="s">
        <v>390</v>
      </c>
    </row>
    <row r="143" s="2" customFormat="1">
      <c r="A143" s="37"/>
      <c r="B143" s="38"/>
      <c r="C143" s="39"/>
      <c r="D143" s="231" t="s">
        <v>145</v>
      </c>
      <c r="E143" s="39"/>
      <c r="F143" s="232" t="s">
        <v>156</v>
      </c>
      <c r="G143" s="39"/>
      <c r="H143" s="39"/>
      <c r="I143" s="233"/>
      <c r="J143" s="39"/>
      <c r="K143" s="39"/>
      <c r="L143" s="43"/>
      <c r="M143" s="234"/>
      <c r="N143" s="235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145</v>
      </c>
      <c r="AU143" s="16" t="s">
        <v>143</v>
      </c>
    </row>
    <row r="144" s="2" customFormat="1" ht="16.5" customHeight="1">
      <c r="A144" s="37"/>
      <c r="B144" s="38"/>
      <c r="C144" s="218" t="s">
        <v>167</v>
      </c>
      <c r="D144" s="218" t="s">
        <v>138</v>
      </c>
      <c r="E144" s="219" t="s">
        <v>183</v>
      </c>
      <c r="F144" s="220" t="s">
        <v>184</v>
      </c>
      <c r="G144" s="221" t="s">
        <v>176</v>
      </c>
      <c r="H144" s="222">
        <v>324.55000000000001</v>
      </c>
      <c r="I144" s="223"/>
      <c r="J144" s="222">
        <f>ROUND(I144*H144,0)</f>
        <v>0</v>
      </c>
      <c r="K144" s="224"/>
      <c r="L144" s="43"/>
      <c r="M144" s="225" t="s">
        <v>1</v>
      </c>
      <c r="N144" s="226" t="s">
        <v>39</v>
      </c>
      <c r="O144" s="90"/>
      <c r="P144" s="227">
        <f>O144*H144</f>
        <v>0</v>
      </c>
      <c r="Q144" s="227">
        <v>0</v>
      </c>
      <c r="R144" s="227">
        <f>Q144*H144</f>
        <v>0</v>
      </c>
      <c r="S144" s="227">
        <v>0.28999999999999998</v>
      </c>
      <c r="T144" s="228">
        <f>S144*H144</f>
        <v>94.119500000000002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142</v>
      </c>
      <c r="AT144" s="229" t="s">
        <v>138</v>
      </c>
      <c r="AU144" s="229" t="s">
        <v>143</v>
      </c>
      <c r="AY144" s="16" t="s">
        <v>134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</v>
      </c>
      <c r="BK144" s="230">
        <f>ROUND(I144*H144,0)</f>
        <v>0</v>
      </c>
      <c r="BL144" s="16" t="s">
        <v>142</v>
      </c>
      <c r="BM144" s="229" t="s">
        <v>391</v>
      </c>
    </row>
    <row r="145" s="2" customFormat="1">
      <c r="A145" s="37"/>
      <c r="B145" s="38"/>
      <c r="C145" s="39"/>
      <c r="D145" s="231" t="s">
        <v>145</v>
      </c>
      <c r="E145" s="39"/>
      <c r="F145" s="232" t="s">
        <v>186</v>
      </c>
      <c r="G145" s="39"/>
      <c r="H145" s="39"/>
      <c r="I145" s="233"/>
      <c r="J145" s="39"/>
      <c r="K145" s="39"/>
      <c r="L145" s="43"/>
      <c r="M145" s="234"/>
      <c r="N145" s="235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145</v>
      </c>
      <c r="AU145" s="16" t="s">
        <v>143</v>
      </c>
    </row>
    <row r="146" s="13" customFormat="1">
      <c r="A146" s="13"/>
      <c r="B146" s="236"/>
      <c r="C146" s="237"/>
      <c r="D146" s="231" t="s">
        <v>147</v>
      </c>
      <c r="E146" s="238" t="s">
        <v>1</v>
      </c>
      <c r="F146" s="239" t="s">
        <v>392</v>
      </c>
      <c r="G146" s="237"/>
      <c r="H146" s="240">
        <v>324.55000000000001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147</v>
      </c>
      <c r="AU146" s="246" t="s">
        <v>143</v>
      </c>
      <c r="AV146" s="13" t="s">
        <v>83</v>
      </c>
      <c r="AW146" s="13" t="s">
        <v>31</v>
      </c>
      <c r="AX146" s="13" t="s">
        <v>8</v>
      </c>
      <c r="AY146" s="246" t="s">
        <v>134</v>
      </c>
    </row>
    <row r="147" s="12" customFormat="1" ht="20.88" customHeight="1">
      <c r="A147" s="12"/>
      <c r="B147" s="202"/>
      <c r="C147" s="203"/>
      <c r="D147" s="204" t="s">
        <v>73</v>
      </c>
      <c r="E147" s="216" t="s">
        <v>213</v>
      </c>
      <c r="F147" s="216" t="s">
        <v>214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SUM(P148:P150)</f>
        <v>0</v>
      </c>
      <c r="Q147" s="210"/>
      <c r="R147" s="211">
        <f>SUM(R148:R150)</f>
        <v>0</v>
      </c>
      <c r="S147" s="210"/>
      <c r="T147" s="212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</v>
      </c>
      <c r="AT147" s="214" t="s">
        <v>73</v>
      </c>
      <c r="AU147" s="214" t="s">
        <v>83</v>
      </c>
      <c r="AY147" s="213" t="s">
        <v>134</v>
      </c>
      <c r="BK147" s="215">
        <f>SUM(BK148:BK150)</f>
        <v>0</v>
      </c>
    </row>
    <row r="148" s="2" customFormat="1" ht="21.75" customHeight="1">
      <c r="A148" s="37"/>
      <c r="B148" s="38"/>
      <c r="C148" s="218" t="s">
        <v>173</v>
      </c>
      <c r="D148" s="218" t="s">
        <v>138</v>
      </c>
      <c r="E148" s="219" t="s">
        <v>215</v>
      </c>
      <c r="F148" s="220" t="s">
        <v>216</v>
      </c>
      <c r="G148" s="221" t="s">
        <v>141</v>
      </c>
      <c r="H148" s="222">
        <v>504.89999999999998</v>
      </c>
      <c r="I148" s="223"/>
      <c r="J148" s="222">
        <f>ROUND(I148*H148,0)</f>
        <v>0</v>
      </c>
      <c r="K148" s="224"/>
      <c r="L148" s="43"/>
      <c r="M148" s="225" t="s">
        <v>1</v>
      </c>
      <c r="N148" s="226" t="s">
        <v>39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142</v>
      </c>
      <c r="AT148" s="229" t="s">
        <v>138</v>
      </c>
      <c r="AU148" s="229" t="s">
        <v>143</v>
      </c>
      <c r="AY148" s="16" t="s">
        <v>134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</v>
      </c>
      <c r="BK148" s="230">
        <f>ROUND(I148*H148,0)</f>
        <v>0</v>
      </c>
      <c r="BL148" s="16" t="s">
        <v>142</v>
      </c>
      <c r="BM148" s="229" t="s">
        <v>393</v>
      </c>
    </row>
    <row r="149" s="2" customFormat="1">
      <c r="A149" s="37"/>
      <c r="B149" s="38"/>
      <c r="C149" s="39"/>
      <c r="D149" s="231" t="s">
        <v>145</v>
      </c>
      <c r="E149" s="39"/>
      <c r="F149" s="232" t="s">
        <v>218</v>
      </c>
      <c r="G149" s="39"/>
      <c r="H149" s="39"/>
      <c r="I149" s="233"/>
      <c r="J149" s="39"/>
      <c r="K149" s="39"/>
      <c r="L149" s="43"/>
      <c r="M149" s="234"/>
      <c r="N149" s="235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145</v>
      </c>
      <c r="AU149" s="16" t="s">
        <v>143</v>
      </c>
    </row>
    <row r="150" s="13" customFormat="1">
      <c r="A150" s="13"/>
      <c r="B150" s="236"/>
      <c r="C150" s="237"/>
      <c r="D150" s="231" t="s">
        <v>147</v>
      </c>
      <c r="E150" s="238" t="s">
        <v>1</v>
      </c>
      <c r="F150" s="239" t="s">
        <v>386</v>
      </c>
      <c r="G150" s="237"/>
      <c r="H150" s="240">
        <v>504.89999999999998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147</v>
      </c>
      <c r="AU150" s="246" t="s">
        <v>143</v>
      </c>
      <c r="AV150" s="13" t="s">
        <v>83</v>
      </c>
      <c r="AW150" s="13" t="s">
        <v>31</v>
      </c>
      <c r="AX150" s="13" t="s">
        <v>8</v>
      </c>
      <c r="AY150" s="246" t="s">
        <v>134</v>
      </c>
    </row>
    <row r="151" s="12" customFormat="1" ht="22.8" customHeight="1">
      <c r="A151" s="12"/>
      <c r="B151" s="202"/>
      <c r="C151" s="203"/>
      <c r="D151" s="204" t="s">
        <v>73</v>
      </c>
      <c r="E151" s="216" t="s">
        <v>167</v>
      </c>
      <c r="F151" s="216" t="s">
        <v>221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SUM(P152:P175)</f>
        <v>0</v>
      </c>
      <c r="Q151" s="210"/>
      <c r="R151" s="211">
        <f>SUM(R152:R175)</f>
        <v>107.70989399999999</v>
      </c>
      <c r="S151" s="210"/>
      <c r="T151" s="212">
        <f>SUM(T152:T175)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</v>
      </c>
      <c r="AT151" s="214" t="s">
        <v>73</v>
      </c>
      <c r="AU151" s="214" t="s">
        <v>8</v>
      </c>
      <c r="AY151" s="213" t="s">
        <v>134</v>
      </c>
      <c r="BK151" s="215">
        <f>SUM(BK152:BK175)</f>
        <v>0</v>
      </c>
    </row>
    <row r="152" s="2" customFormat="1" ht="21.75" customHeight="1">
      <c r="A152" s="37"/>
      <c r="B152" s="38"/>
      <c r="C152" s="218" t="s">
        <v>182</v>
      </c>
      <c r="D152" s="218" t="s">
        <v>138</v>
      </c>
      <c r="E152" s="219" t="s">
        <v>223</v>
      </c>
      <c r="F152" s="220" t="s">
        <v>224</v>
      </c>
      <c r="G152" s="221" t="s">
        <v>141</v>
      </c>
      <c r="H152" s="222">
        <v>378.69</v>
      </c>
      <c r="I152" s="223"/>
      <c r="J152" s="222">
        <f>ROUND(I152*H152,0)</f>
        <v>0</v>
      </c>
      <c r="K152" s="224"/>
      <c r="L152" s="43"/>
      <c r="M152" s="225" t="s">
        <v>1</v>
      </c>
      <c r="N152" s="226" t="s">
        <v>39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142</v>
      </c>
      <c r="AT152" s="229" t="s">
        <v>138</v>
      </c>
      <c r="AU152" s="229" t="s">
        <v>83</v>
      </c>
      <c r="AY152" s="16" t="s">
        <v>134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</v>
      </c>
      <c r="BK152" s="230">
        <f>ROUND(I152*H152,0)</f>
        <v>0</v>
      </c>
      <c r="BL152" s="16" t="s">
        <v>142</v>
      </c>
      <c r="BM152" s="229" t="s">
        <v>394</v>
      </c>
    </row>
    <row r="153" s="2" customFormat="1">
      <c r="A153" s="37"/>
      <c r="B153" s="38"/>
      <c r="C153" s="39"/>
      <c r="D153" s="231" t="s">
        <v>145</v>
      </c>
      <c r="E153" s="39"/>
      <c r="F153" s="232" t="s">
        <v>226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145</v>
      </c>
      <c r="AU153" s="16" t="s">
        <v>83</v>
      </c>
    </row>
    <row r="154" s="13" customFormat="1">
      <c r="A154" s="13"/>
      <c r="B154" s="236"/>
      <c r="C154" s="237"/>
      <c r="D154" s="231" t="s">
        <v>147</v>
      </c>
      <c r="E154" s="238" t="s">
        <v>1</v>
      </c>
      <c r="F154" s="239" t="s">
        <v>395</v>
      </c>
      <c r="G154" s="237"/>
      <c r="H154" s="240">
        <v>378.69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147</v>
      </c>
      <c r="AU154" s="246" t="s">
        <v>83</v>
      </c>
      <c r="AV154" s="13" t="s">
        <v>83</v>
      </c>
      <c r="AW154" s="13" t="s">
        <v>31</v>
      </c>
      <c r="AX154" s="13" t="s">
        <v>8</v>
      </c>
      <c r="AY154" s="246" t="s">
        <v>134</v>
      </c>
    </row>
    <row r="155" s="2" customFormat="1" ht="21.75" customHeight="1">
      <c r="A155" s="37"/>
      <c r="B155" s="38"/>
      <c r="C155" s="218" t="s">
        <v>189</v>
      </c>
      <c r="D155" s="218" t="s">
        <v>138</v>
      </c>
      <c r="E155" s="219" t="s">
        <v>231</v>
      </c>
      <c r="F155" s="220" t="s">
        <v>232</v>
      </c>
      <c r="G155" s="221" t="s">
        <v>141</v>
      </c>
      <c r="H155" s="222">
        <v>126.20999999999999</v>
      </c>
      <c r="I155" s="223"/>
      <c r="J155" s="222">
        <f>ROUND(I155*H155,0)</f>
        <v>0</v>
      </c>
      <c r="K155" s="224"/>
      <c r="L155" s="43"/>
      <c r="M155" s="225" t="s">
        <v>1</v>
      </c>
      <c r="N155" s="226" t="s">
        <v>39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142</v>
      </c>
      <c r="AT155" s="229" t="s">
        <v>138</v>
      </c>
      <c r="AU155" s="229" t="s">
        <v>83</v>
      </c>
      <c r="AY155" s="16" t="s">
        <v>134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</v>
      </c>
      <c r="BK155" s="230">
        <f>ROUND(I155*H155,0)</f>
        <v>0</v>
      </c>
      <c r="BL155" s="16" t="s">
        <v>142</v>
      </c>
      <c r="BM155" s="229" t="s">
        <v>396</v>
      </c>
    </row>
    <row r="156" s="2" customFormat="1">
      <c r="A156" s="37"/>
      <c r="B156" s="38"/>
      <c r="C156" s="39"/>
      <c r="D156" s="231" t="s">
        <v>145</v>
      </c>
      <c r="E156" s="39"/>
      <c r="F156" s="232" t="s">
        <v>234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145</v>
      </c>
      <c r="AU156" s="16" t="s">
        <v>83</v>
      </c>
    </row>
    <row r="157" s="13" customFormat="1">
      <c r="A157" s="13"/>
      <c r="B157" s="236"/>
      <c r="C157" s="237"/>
      <c r="D157" s="231" t="s">
        <v>147</v>
      </c>
      <c r="E157" s="238" t="s">
        <v>1</v>
      </c>
      <c r="F157" s="239" t="s">
        <v>397</v>
      </c>
      <c r="G157" s="237"/>
      <c r="H157" s="240">
        <v>126.20999999999999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147</v>
      </c>
      <c r="AU157" s="246" t="s">
        <v>83</v>
      </c>
      <c r="AV157" s="13" t="s">
        <v>83</v>
      </c>
      <c r="AW157" s="13" t="s">
        <v>31</v>
      </c>
      <c r="AX157" s="13" t="s">
        <v>8</v>
      </c>
      <c r="AY157" s="246" t="s">
        <v>134</v>
      </c>
    </row>
    <row r="158" s="2" customFormat="1" ht="24.15" customHeight="1">
      <c r="A158" s="37"/>
      <c r="B158" s="38"/>
      <c r="C158" s="218" t="s">
        <v>197</v>
      </c>
      <c r="D158" s="218" t="s">
        <v>138</v>
      </c>
      <c r="E158" s="219" t="s">
        <v>244</v>
      </c>
      <c r="F158" s="220" t="s">
        <v>245</v>
      </c>
      <c r="G158" s="221" t="s">
        <v>141</v>
      </c>
      <c r="H158" s="222">
        <v>393.06999999999999</v>
      </c>
      <c r="I158" s="223"/>
      <c r="J158" s="222">
        <f>ROUND(I158*H158,0)</f>
        <v>0</v>
      </c>
      <c r="K158" s="224"/>
      <c r="L158" s="43"/>
      <c r="M158" s="225" t="s">
        <v>1</v>
      </c>
      <c r="N158" s="226" t="s">
        <v>39</v>
      </c>
      <c r="O158" s="90"/>
      <c r="P158" s="227">
        <f>O158*H158</f>
        <v>0</v>
      </c>
      <c r="Q158" s="227">
        <v>0.084250000000000005</v>
      </c>
      <c r="R158" s="227">
        <f>Q158*H158</f>
        <v>33.116147500000004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142</v>
      </c>
      <c r="AT158" s="229" t="s">
        <v>138</v>
      </c>
      <c r="AU158" s="229" t="s">
        <v>83</v>
      </c>
      <c r="AY158" s="16" t="s">
        <v>134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</v>
      </c>
      <c r="BK158" s="230">
        <f>ROUND(I158*H158,0)</f>
        <v>0</v>
      </c>
      <c r="BL158" s="16" t="s">
        <v>142</v>
      </c>
      <c r="BM158" s="229" t="s">
        <v>398</v>
      </c>
    </row>
    <row r="159" s="2" customFormat="1">
      <c r="A159" s="37"/>
      <c r="B159" s="38"/>
      <c r="C159" s="39"/>
      <c r="D159" s="231" t="s">
        <v>145</v>
      </c>
      <c r="E159" s="39"/>
      <c r="F159" s="232" t="s">
        <v>247</v>
      </c>
      <c r="G159" s="39"/>
      <c r="H159" s="39"/>
      <c r="I159" s="233"/>
      <c r="J159" s="39"/>
      <c r="K159" s="39"/>
      <c r="L159" s="43"/>
      <c r="M159" s="234"/>
      <c r="N159" s="23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145</v>
      </c>
      <c r="AU159" s="16" t="s">
        <v>83</v>
      </c>
    </row>
    <row r="160" s="13" customFormat="1">
      <c r="A160" s="13"/>
      <c r="B160" s="236"/>
      <c r="C160" s="237"/>
      <c r="D160" s="231" t="s">
        <v>147</v>
      </c>
      <c r="E160" s="238" t="s">
        <v>1</v>
      </c>
      <c r="F160" s="239" t="s">
        <v>399</v>
      </c>
      <c r="G160" s="237"/>
      <c r="H160" s="240">
        <v>393.06999999999999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147</v>
      </c>
      <c r="AU160" s="246" t="s">
        <v>83</v>
      </c>
      <c r="AV160" s="13" t="s">
        <v>83</v>
      </c>
      <c r="AW160" s="13" t="s">
        <v>31</v>
      </c>
      <c r="AX160" s="13" t="s">
        <v>8</v>
      </c>
      <c r="AY160" s="246" t="s">
        <v>134</v>
      </c>
    </row>
    <row r="161" s="2" customFormat="1" ht="21.75" customHeight="1">
      <c r="A161" s="37"/>
      <c r="B161" s="38"/>
      <c r="C161" s="258" t="s">
        <v>202</v>
      </c>
      <c r="D161" s="258" t="s">
        <v>203</v>
      </c>
      <c r="E161" s="259" t="s">
        <v>249</v>
      </c>
      <c r="F161" s="260" t="s">
        <v>250</v>
      </c>
      <c r="G161" s="261" t="s">
        <v>141</v>
      </c>
      <c r="H161" s="262">
        <v>297.25999999999999</v>
      </c>
      <c r="I161" s="263"/>
      <c r="J161" s="262">
        <f>ROUND(I161*H161,0)</f>
        <v>0</v>
      </c>
      <c r="K161" s="264"/>
      <c r="L161" s="265"/>
      <c r="M161" s="266" t="s">
        <v>1</v>
      </c>
      <c r="N161" s="267" t="s">
        <v>39</v>
      </c>
      <c r="O161" s="90"/>
      <c r="P161" s="227">
        <f>O161*H161</f>
        <v>0</v>
      </c>
      <c r="Q161" s="227">
        <v>0.13100000000000001</v>
      </c>
      <c r="R161" s="227">
        <f>Q161*H161</f>
        <v>38.94106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189</v>
      </c>
      <c r="AT161" s="229" t="s">
        <v>203</v>
      </c>
      <c r="AU161" s="229" t="s">
        <v>83</v>
      </c>
      <c r="AY161" s="16" t="s">
        <v>134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</v>
      </c>
      <c r="BK161" s="230">
        <f>ROUND(I161*H161,0)</f>
        <v>0</v>
      </c>
      <c r="BL161" s="16" t="s">
        <v>142</v>
      </c>
      <c r="BM161" s="229" t="s">
        <v>400</v>
      </c>
    </row>
    <row r="162" s="2" customFormat="1">
      <c r="A162" s="37"/>
      <c r="B162" s="38"/>
      <c r="C162" s="39"/>
      <c r="D162" s="231" t="s">
        <v>145</v>
      </c>
      <c r="E162" s="39"/>
      <c r="F162" s="232" t="s">
        <v>250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145</v>
      </c>
      <c r="AU162" s="16" t="s">
        <v>83</v>
      </c>
    </row>
    <row r="163" s="13" customFormat="1">
      <c r="A163" s="13"/>
      <c r="B163" s="236"/>
      <c r="C163" s="237"/>
      <c r="D163" s="231" t="s">
        <v>147</v>
      </c>
      <c r="E163" s="238" t="s">
        <v>1</v>
      </c>
      <c r="F163" s="239" t="s">
        <v>401</v>
      </c>
      <c r="G163" s="237"/>
      <c r="H163" s="240">
        <v>297.25999999999999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147</v>
      </c>
      <c r="AU163" s="246" t="s">
        <v>83</v>
      </c>
      <c r="AV163" s="13" t="s">
        <v>83</v>
      </c>
      <c r="AW163" s="13" t="s">
        <v>31</v>
      </c>
      <c r="AX163" s="13" t="s">
        <v>8</v>
      </c>
      <c r="AY163" s="246" t="s">
        <v>134</v>
      </c>
    </row>
    <row r="164" s="2" customFormat="1" ht="24.15" customHeight="1">
      <c r="A164" s="37"/>
      <c r="B164" s="38"/>
      <c r="C164" s="258" t="s">
        <v>136</v>
      </c>
      <c r="D164" s="258" t="s">
        <v>203</v>
      </c>
      <c r="E164" s="259" t="s">
        <v>257</v>
      </c>
      <c r="F164" s="260" t="s">
        <v>258</v>
      </c>
      <c r="G164" s="261" t="s">
        <v>141</v>
      </c>
      <c r="H164" s="262">
        <v>3.1200000000000001</v>
      </c>
      <c r="I164" s="263"/>
      <c r="J164" s="262">
        <f>ROUND(I164*H164,0)</f>
        <v>0</v>
      </c>
      <c r="K164" s="264"/>
      <c r="L164" s="265"/>
      <c r="M164" s="266" t="s">
        <v>1</v>
      </c>
      <c r="N164" s="267" t="s">
        <v>39</v>
      </c>
      <c r="O164" s="90"/>
      <c r="P164" s="227">
        <f>O164*H164</f>
        <v>0</v>
      </c>
      <c r="Q164" s="227">
        <v>0.13100000000000001</v>
      </c>
      <c r="R164" s="227">
        <f>Q164*H164</f>
        <v>0.40872000000000003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189</v>
      </c>
      <c r="AT164" s="229" t="s">
        <v>203</v>
      </c>
      <c r="AU164" s="229" t="s">
        <v>83</v>
      </c>
      <c r="AY164" s="16" t="s">
        <v>134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8</v>
      </c>
      <c r="BK164" s="230">
        <f>ROUND(I164*H164,0)</f>
        <v>0</v>
      </c>
      <c r="BL164" s="16" t="s">
        <v>142</v>
      </c>
      <c r="BM164" s="229" t="s">
        <v>402</v>
      </c>
    </row>
    <row r="165" s="2" customFormat="1">
      <c r="A165" s="37"/>
      <c r="B165" s="38"/>
      <c r="C165" s="39"/>
      <c r="D165" s="231" t="s">
        <v>145</v>
      </c>
      <c r="E165" s="39"/>
      <c r="F165" s="232" t="s">
        <v>258</v>
      </c>
      <c r="G165" s="39"/>
      <c r="H165" s="39"/>
      <c r="I165" s="233"/>
      <c r="J165" s="39"/>
      <c r="K165" s="39"/>
      <c r="L165" s="43"/>
      <c r="M165" s="234"/>
      <c r="N165" s="23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145</v>
      </c>
      <c r="AU165" s="16" t="s">
        <v>83</v>
      </c>
    </row>
    <row r="166" s="13" customFormat="1">
      <c r="A166" s="13"/>
      <c r="B166" s="236"/>
      <c r="C166" s="237"/>
      <c r="D166" s="231" t="s">
        <v>147</v>
      </c>
      <c r="E166" s="238" t="s">
        <v>1</v>
      </c>
      <c r="F166" s="239" t="s">
        <v>403</v>
      </c>
      <c r="G166" s="237"/>
      <c r="H166" s="240">
        <v>3.1200000000000001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147</v>
      </c>
      <c r="AU166" s="246" t="s">
        <v>83</v>
      </c>
      <c r="AV166" s="13" t="s">
        <v>83</v>
      </c>
      <c r="AW166" s="13" t="s">
        <v>31</v>
      </c>
      <c r="AX166" s="13" t="s">
        <v>8</v>
      </c>
      <c r="AY166" s="246" t="s">
        <v>134</v>
      </c>
    </row>
    <row r="167" s="2" customFormat="1" ht="24.15" customHeight="1">
      <c r="A167" s="37"/>
      <c r="B167" s="38"/>
      <c r="C167" s="218" t="s">
        <v>222</v>
      </c>
      <c r="D167" s="218" t="s">
        <v>138</v>
      </c>
      <c r="E167" s="219" t="s">
        <v>265</v>
      </c>
      <c r="F167" s="220" t="s">
        <v>266</v>
      </c>
      <c r="G167" s="221" t="s">
        <v>141</v>
      </c>
      <c r="H167" s="222">
        <v>126.20999999999999</v>
      </c>
      <c r="I167" s="223"/>
      <c r="J167" s="222">
        <f>ROUND(I167*H167,0)</f>
        <v>0</v>
      </c>
      <c r="K167" s="224"/>
      <c r="L167" s="43"/>
      <c r="M167" s="225" t="s">
        <v>1</v>
      </c>
      <c r="N167" s="226" t="s">
        <v>39</v>
      </c>
      <c r="O167" s="90"/>
      <c r="P167" s="227">
        <f>O167*H167</f>
        <v>0</v>
      </c>
      <c r="Q167" s="227">
        <v>0.085650000000000004</v>
      </c>
      <c r="R167" s="227">
        <f>Q167*H167</f>
        <v>10.809886499999999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142</v>
      </c>
      <c r="AT167" s="229" t="s">
        <v>138</v>
      </c>
      <c r="AU167" s="229" t="s">
        <v>83</v>
      </c>
      <c r="AY167" s="16" t="s">
        <v>134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</v>
      </c>
      <c r="BK167" s="230">
        <f>ROUND(I167*H167,0)</f>
        <v>0</v>
      </c>
      <c r="BL167" s="16" t="s">
        <v>142</v>
      </c>
      <c r="BM167" s="229" t="s">
        <v>404</v>
      </c>
    </row>
    <row r="168" s="2" customFormat="1">
      <c r="A168" s="37"/>
      <c r="B168" s="38"/>
      <c r="C168" s="39"/>
      <c r="D168" s="231" t="s">
        <v>145</v>
      </c>
      <c r="E168" s="39"/>
      <c r="F168" s="232" t="s">
        <v>268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145</v>
      </c>
      <c r="AU168" s="16" t="s">
        <v>83</v>
      </c>
    </row>
    <row r="169" s="13" customFormat="1">
      <c r="A169" s="13"/>
      <c r="B169" s="236"/>
      <c r="C169" s="237"/>
      <c r="D169" s="231" t="s">
        <v>147</v>
      </c>
      <c r="E169" s="238" t="s">
        <v>1</v>
      </c>
      <c r="F169" s="239" t="s">
        <v>397</v>
      </c>
      <c r="G169" s="237"/>
      <c r="H169" s="240">
        <v>126.20999999999999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147</v>
      </c>
      <c r="AU169" s="246" t="s">
        <v>83</v>
      </c>
      <c r="AV169" s="13" t="s">
        <v>83</v>
      </c>
      <c r="AW169" s="13" t="s">
        <v>31</v>
      </c>
      <c r="AX169" s="13" t="s">
        <v>8</v>
      </c>
      <c r="AY169" s="246" t="s">
        <v>134</v>
      </c>
    </row>
    <row r="170" s="2" customFormat="1" ht="21.75" customHeight="1">
      <c r="A170" s="37"/>
      <c r="B170" s="38"/>
      <c r="C170" s="258" t="s">
        <v>230</v>
      </c>
      <c r="D170" s="258" t="s">
        <v>203</v>
      </c>
      <c r="E170" s="259" t="s">
        <v>271</v>
      </c>
      <c r="F170" s="260" t="s">
        <v>272</v>
      </c>
      <c r="G170" s="261" t="s">
        <v>141</v>
      </c>
      <c r="H170" s="262">
        <v>104.12000000000001</v>
      </c>
      <c r="I170" s="263"/>
      <c r="J170" s="262">
        <f>ROUND(I170*H170,0)</f>
        <v>0</v>
      </c>
      <c r="K170" s="264"/>
      <c r="L170" s="265"/>
      <c r="M170" s="266" t="s">
        <v>1</v>
      </c>
      <c r="N170" s="267" t="s">
        <v>39</v>
      </c>
      <c r="O170" s="90"/>
      <c r="P170" s="227">
        <f>O170*H170</f>
        <v>0</v>
      </c>
      <c r="Q170" s="227">
        <v>0.17599999999999999</v>
      </c>
      <c r="R170" s="227">
        <f>Q170*H170</f>
        <v>18.325119999999998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189</v>
      </c>
      <c r="AT170" s="229" t="s">
        <v>203</v>
      </c>
      <c r="AU170" s="229" t="s">
        <v>83</v>
      </c>
      <c r="AY170" s="16" t="s">
        <v>134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</v>
      </c>
      <c r="BK170" s="230">
        <f>ROUND(I170*H170,0)</f>
        <v>0</v>
      </c>
      <c r="BL170" s="16" t="s">
        <v>142</v>
      </c>
      <c r="BM170" s="229" t="s">
        <v>405</v>
      </c>
    </row>
    <row r="171" s="2" customFormat="1">
      <c r="A171" s="37"/>
      <c r="B171" s="38"/>
      <c r="C171" s="39"/>
      <c r="D171" s="231" t="s">
        <v>145</v>
      </c>
      <c r="E171" s="39"/>
      <c r="F171" s="232" t="s">
        <v>272</v>
      </c>
      <c r="G171" s="39"/>
      <c r="H171" s="39"/>
      <c r="I171" s="233"/>
      <c r="J171" s="39"/>
      <c r="K171" s="39"/>
      <c r="L171" s="43"/>
      <c r="M171" s="234"/>
      <c r="N171" s="235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145</v>
      </c>
      <c r="AU171" s="16" t="s">
        <v>83</v>
      </c>
    </row>
    <row r="172" s="13" customFormat="1">
      <c r="A172" s="13"/>
      <c r="B172" s="236"/>
      <c r="C172" s="237"/>
      <c r="D172" s="231" t="s">
        <v>147</v>
      </c>
      <c r="E172" s="238" t="s">
        <v>1</v>
      </c>
      <c r="F172" s="239" t="s">
        <v>406</v>
      </c>
      <c r="G172" s="237"/>
      <c r="H172" s="240">
        <v>104.12000000000001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147</v>
      </c>
      <c r="AU172" s="246" t="s">
        <v>83</v>
      </c>
      <c r="AV172" s="13" t="s">
        <v>83</v>
      </c>
      <c r="AW172" s="13" t="s">
        <v>31</v>
      </c>
      <c r="AX172" s="13" t="s">
        <v>8</v>
      </c>
      <c r="AY172" s="246" t="s">
        <v>134</v>
      </c>
    </row>
    <row r="173" s="2" customFormat="1" ht="24.15" customHeight="1">
      <c r="A173" s="37"/>
      <c r="B173" s="38"/>
      <c r="C173" s="258" t="s">
        <v>237</v>
      </c>
      <c r="D173" s="258" t="s">
        <v>203</v>
      </c>
      <c r="E173" s="259" t="s">
        <v>277</v>
      </c>
      <c r="F173" s="260" t="s">
        <v>278</v>
      </c>
      <c r="G173" s="261" t="s">
        <v>141</v>
      </c>
      <c r="H173" s="262">
        <v>34.710000000000001</v>
      </c>
      <c r="I173" s="263"/>
      <c r="J173" s="262">
        <f>ROUND(I173*H173,0)</f>
        <v>0</v>
      </c>
      <c r="K173" s="264"/>
      <c r="L173" s="265"/>
      <c r="M173" s="266" t="s">
        <v>1</v>
      </c>
      <c r="N173" s="267" t="s">
        <v>39</v>
      </c>
      <c r="O173" s="90"/>
      <c r="P173" s="227">
        <f>O173*H173</f>
        <v>0</v>
      </c>
      <c r="Q173" s="227">
        <v>0.17599999999999999</v>
      </c>
      <c r="R173" s="227">
        <f>Q173*H173</f>
        <v>6.1089599999999997</v>
      </c>
      <c r="S173" s="227">
        <v>0</v>
      </c>
      <c r="T173" s="228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9" t="s">
        <v>189</v>
      </c>
      <c r="AT173" s="229" t="s">
        <v>203</v>
      </c>
      <c r="AU173" s="229" t="s">
        <v>83</v>
      </c>
      <c r="AY173" s="16" t="s">
        <v>134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6" t="s">
        <v>8</v>
      </c>
      <c r="BK173" s="230">
        <f>ROUND(I173*H173,0)</f>
        <v>0</v>
      </c>
      <c r="BL173" s="16" t="s">
        <v>142</v>
      </c>
      <c r="BM173" s="229" t="s">
        <v>407</v>
      </c>
    </row>
    <row r="174" s="2" customFormat="1">
      <c r="A174" s="37"/>
      <c r="B174" s="38"/>
      <c r="C174" s="39"/>
      <c r="D174" s="231" t="s">
        <v>145</v>
      </c>
      <c r="E174" s="39"/>
      <c r="F174" s="232" t="s">
        <v>258</v>
      </c>
      <c r="G174" s="39"/>
      <c r="H174" s="39"/>
      <c r="I174" s="233"/>
      <c r="J174" s="39"/>
      <c r="K174" s="39"/>
      <c r="L174" s="43"/>
      <c r="M174" s="234"/>
      <c r="N174" s="235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145</v>
      </c>
      <c r="AU174" s="16" t="s">
        <v>83</v>
      </c>
    </row>
    <row r="175" s="13" customFormat="1">
      <c r="A175" s="13"/>
      <c r="B175" s="236"/>
      <c r="C175" s="237"/>
      <c r="D175" s="231" t="s">
        <v>147</v>
      </c>
      <c r="E175" s="238" t="s">
        <v>1</v>
      </c>
      <c r="F175" s="239" t="s">
        <v>408</v>
      </c>
      <c r="G175" s="237"/>
      <c r="H175" s="240">
        <v>34.710000000000001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147</v>
      </c>
      <c r="AU175" s="246" t="s">
        <v>83</v>
      </c>
      <c r="AV175" s="13" t="s">
        <v>83</v>
      </c>
      <c r="AW175" s="13" t="s">
        <v>31</v>
      </c>
      <c r="AX175" s="13" t="s">
        <v>8</v>
      </c>
      <c r="AY175" s="246" t="s">
        <v>134</v>
      </c>
    </row>
    <row r="176" s="12" customFormat="1" ht="22.8" customHeight="1">
      <c r="A176" s="12"/>
      <c r="B176" s="202"/>
      <c r="C176" s="203"/>
      <c r="D176" s="204" t="s">
        <v>73</v>
      </c>
      <c r="E176" s="216" t="s">
        <v>197</v>
      </c>
      <c r="F176" s="216" t="s">
        <v>282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P177+SUM(P178:P183)</f>
        <v>0</v>
      </c>
      <c r="Q176" s="210"/>
      <c r="R176" s="211">
        <f>R177+SUM(R178:R183)</f>
        <v>132.2226905</v>
      </c>
      <c r="S176" s="210"/>
      <c r="T176" s="212">
        <f>T177+SUM(T178:T183)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</v>
      </c>
      <c r="AT176" s="214" t="s">
        <v>73</v>
      </c>
      <c r="AU176" s="214" t="s">
        <v>8</v>
      </c>
      <c r="AY176" s="213" t="s">
        <v>134</v>
      </c>
      <c r="BK176" s="215">
        <f>BK177+SUM(BK178:BK183)</f>
        <v>0</v>
      </c>
    </row>
    <row r="177" s="2" customFormat="1" ht="24.15" customHeight="1">
      <c r="A177" s="37"/>
      <c r="B177" s="38"/>
      <c r="C177" s="218" t="s">
        <v>9</v>
      </c>
      <c r="D177" s="218" t="s">
        <v>138</v>
      </c>
      <c r="E177" s="219" t="s">
        <v>409</v>
      </c>
      <c r="F177" s="220" t="s">
        <v>410</v>
      </c>
      <c r="G177" s="221" t="s">
        <v>176</v>
      </c>
      <c r="H177" s="222">
        <v>25</v>
      </c>
      <c r="I177" s="223"/>
      <c r="J177" s="222">
        <f>ROUND(I177*H177,0)</f>
        <v>0</v>
      </c>
      <c r="K177" s="224"/>
      <c r="L177" s="43"/>
      <c r="M177" s="225" t="s">
        <v>1</v>
      </c>
      <c r="N177" s="226" t="s">
        <v>39</v>
      </c>
      <c r="O177" s="90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9" t="s">
        <v>142</v>
      </c>
      <c r="AT177" s="229" t="s">
        <v>138</v>
      </c>
      <c r="AU177" s="229" t="s">
        <v>83</v>
      </c>
      <c r="AY177" s="16" t="s">
        <v>134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6" t="s">
        <v>8</v>
      </c>
      <c r="BK177" s="230">
        <f>ROUND(I177*H177,0)</f>
        <v>0</v>
      </c>
      <c r="BL177" s="16" t="s">
        <v>142</v>
      </c>
      <c r="BM177" s="229" t="s">
        <v>411</v>
      </c>
    </row>
    <row r="178" s="2" customFormat="1">
      <c r="A178" s="37"/>
      <c r="B178" s="38"/>
      <c r="C178" s="39"/>
      <c r="D178" s="231" t="s">
        <v>145</v>
      </c>
      <c r="E178" s="39"/>
      <c r="F178" s="232" t="s">
        <v>410</v>
      </c>
      <c r="G178" s="39"/>
      <c r="H178" s="39"/>
      <c r="I178" s="233"/>
      <c r="J178" s="39"/>
      <c r="K178" s="39"/>
      <c r="L178" s="43"/>
      <c r="M178" s="234"/>
      <c r="N178" s="235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145</v>
      </c>
      <c r="AU178" s="16" t="s">
        <v>83</v>
      </c>
    </row>
    <row r="179" s="2" customFormat="1" ht="24.15" customHeight="1">
      <c r="A179" s="37"/>
      <c r="B179" s="38"/>
      <c r="C179" s="218" t="s">
        <v>412</v>
      </c>
      <c r="D179" s="218" t="s">
        <v>138</v>
      </c>
      <c r="E179" s="219" t="s">
        <v>413</v>
      </c>
      <c r="F179" s="220" t="s">
        <v>414</v>
      </c>
      <c r="G179" s="221" t="s">
        <v>176</v>
      </c>
      <c r="H179" s="222">
        <v>2</v>
      </c>
      <c r="I179" s="223"/>
      <c r="J179" s="222">
        <f>ROUND(I179*H179,0)</f>
        <v>0</v>
      </c>
      <c r="K179" s="224"/>
      <c r="L179" s="43"/>
      <c r="M179" s="225" t="s">
        <v>1</v>
      </c>
      <c r="N179" s="226" t="s">
        <v>39</v>
      </c>
      <c r="O179" s="90"/>
      <c r="P179" s="227">
        <f>O179*H179</f>
        <v>0</v>
      </c>
      <c r="Q179" s="227">
        <v>1.0000000000000001E-05</v>
      </c>
      <c r="R179" s="227">
        <f>Q179*H179</f>
        <v>2.0000000000000002E-05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142</v>
      </c>
      <c r="AT179" s="229" t="s">
        <v>138</v>
      </c>
      <c r="AU179" s="229" t="s">
        <v>83</v>
      </c>
      <c r="AY179" s="16" t="s">
        <v>134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</v>
      </c>
      <c r="BK179" s="230">
        <f>ROUND(I179*H179,0)</f>
        <v>0</v>
      </c>
      <c r="BL179" s="16" t="s">
        <v>142</v>
      </c>
      <c r="BM179" s="229" t="s">
        <v>415</v>
      </c>
    </row>
    <row r="180" s="2" customFormat="1">
      <c r="A180" s="37"/>
      <c r="B180" s="38"/>
      <c r="C180" s="39"/>
      <c r="D180" s="231" t="s">
        <v>145</v>
      </c>
      <c r="E180" s="39"/>
      <c r="F180" s="232" t="s">
        <v>416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145</v>
      </c>
      <c r="AU180" s="16" t="s">
        <v>83</v>
      </c>
    </row>
    <row r="181" s="2" customFormat="1" ht="16.5" customHeight="1">
      <c r="A181" s="37"/>
      <c r="B181" s="38"/>
      <c r="C181" s="258" t="s">
        <v>417</v>
      </c>
      <c r="D181" s="258" t="s">
        <v>203</v>
      </c>
      <c r="E181" s="259" t="s">
        <v>418</v>
      </c>
      <c r="F181" s="260" t="s">
        <v>419</v>
      </c>
      <c r="G181" s="261" t="s">
        <v>176</v>
      </c>
      <c r="H181" s="262">
        <v>2</v>
      </c>
      <c r="I181" s="263"/>
      <c r="J181" s="262">
        <f>ROUND(I181*H181,0)</f>
        <v>0</v>
      </c>
      <c r="K181" s="264"/>
      <c r="L181" s="265"/>
      <c r="M181" s="266" t="s">
        <v>1</v>
      </c>
      <c r="N181" s="267" t="s">
        <v>39</v>
      </c>
      <c r="O181" s="90"/>
      <c r="P181" s="227">
        <f>O181*H181</f>
        <v>0</v>
      </c>
      <c r="Q181" s="227">
        <v>0.00172</v>
      </c>
      <c r="R181" s="227">
        <f>Q181*H181</f>
        <v>0.0034399999999999999</v>
      </c>
      <c r="S181" s="227">
        <v>0</v>
      </c>
      <c r="T181" s="22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9" t="s">
        <v>189</v>
      </c>
      <c r="AT181" s="229" t="s">
        <v>203</v>
      </c>
      <c r="AU181" s="229" t="s">
        <v>83</v>
      </c>
      <c r="AY181" s="16" t="s">
        <v>134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6" t="s">
        <v>8</v>
      </c>
      <c r="BK181" s="230">
        <f>ROUND(I181*H181,0)</f>
        <v>0</v>
      </c>
      <c r="BL181" s="16" t="s">
        <v>142</v>
      </c>
      <c r="BM181" s="229" t="s">
        <v>420</v>
      </c>
    </row>
    <row r="182" s="2" customFormat="1">
      <c r="A182" s="37"/>
      <c r="B182" s="38"/>
      <c r="C182" s="39"/>
      <c r="D182" s="231" t="s">
        <v>145</v>
      </c>
      <c r="E182" s="39"/>
      <c r="F182" s="232" t="s">
        <v>421</v>
      </c>
      <c r="G182" s="39"/>
      <c r="H182" s="39"/>
      <c r="I182" s="233"/>
      <c r="J182" s="39"/>
      <c r="K182" s="39"/>
      <c r="L182" s="43"/>
      <c r="M182" s="234"/>
      <c r="N182" s="235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145</v>
      </c>
      <c r="AU182" s="16" t="s">
        <v>83</v>
      </c>
    </row>
    <row r="183" s="12" customFormat="1" ht="20.88" customHeight="1">
      <c r="A183" s="12"/>
      <c r="B183" s="202"/>
      <c r="C183" s="203"/>
      <c r="D183" s="204" t="s">
        <v>73</v>
      </c>
      <c r="E183" s="216" t="s">
        <v>309</v>
      </c>
      <c r="F183" s="216" t="s">
        <v>310</v>
      </c>
      <c r="G183" s="203"/>
      <c r="H183" s="203"/>
      <c r="I183" s="206"/>
      <c r="J183" s="217">
        <f>BK183</f>
        <v>0</v>
      </c>
      <c r="K183" s="203"/>
      <c r="L183" s="208"/>
      <c r="M183" s="209"/>
      <c r="N183" s="210"/>
      <c r="O183" s="210"/>
      <c r="P183" s="211">
        <f>SUM(P184:P204)</f>
        <v>0</v>
      </c>
      <c r="Q183" s="210"/>
      <c r="R183" s="211">
        <f>SUM(R184:R204)</f>
        <v>132.21923050000001</v>
      </c>
      <c r="S183" s="210"/>
      <c r="T183" s="212">
        <f>SUM(T184:T204)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</v>
      </c>
      <c r="AT183" s="214" t="s">
        <v>73</v>
      </c>
      <c r="AU183" s="214" t="s">
        <v>83</v>
      </c>
      <c r="AY183" s="213" t="s">
        <v>134</v>
      </c>
      <c r="BK183" s="215">
        <f>SUM(BK184:BK204)</f>
        <v>0</v>
      </c>
    </row>
    <row r="184" s="2" customFormat="1" ht="37.8" customHeight="1">
      <c r="A184" s="37"/>
      <c r="B184" s="38"/>
      <c r="C184" s="218" t="s">
        <v>422</v>
      </c>
      <c r="D184" s="218" t="s">
        <v>138</v>
      </c>
      <c r="E184" s="219" t="s">
        <v>312</v>
      </c>
      <c r="F184" s="220" t="s">
        <v>313</v>
      </c>
      <c r="G184" s="221" t="s">
        <v>176</v>
      </c>
      <c r="H184" s="222">
        <v>350.55000000000001</v>
      </c>
      <c r="I184" s="223"/>
      <c r="J184" s="222">
        <f>ROUND(I184*H184,0)</f>
        <v>0</v>
      </c>
      <c r="K184" s="224"/>
      <c r="L184" s="43"/>
      <c r="M184" s="225" t="s">
        <v>1</v>
      </c>
      <c r="N184" s="226" t="s">
        <v>39</v>
      </c>
      <c r="O184" s="90"/>
      <c r="P184" s="227">
        <f>O184*H184</f>
        <v>0</v>
      </c>
      <c r="Q184" s="227">
        <v>0.15540000000000001</v>
      </c>
      <c r="R184" s="227">
        <f>Q184*H184</f>
        <v>54.475470000000008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142</v>
      </c>
      <c r="AT184" s="229" t="s">
        <v>138</v>
      </c>
      <c r="AU184" s="229" t="s">
        <v>143</v>
      </c>
      <c r="AY184" s="16" t="s">
        <v>134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</v>
      </c>
      <c r="BK184" s="230">
        <f>ROUND(I184*H184,0)</f>
        <v>0</v>
      </c>
      <c r="BL184" s="16" t="s">
        <v>142</v>
      </c>
      <c r="BM184" s="229" t="s">
        <v>423</v>
      </c>
    </row>
    <row r="185" s="2" customFormat="1">
      <c r="A185" s="37"/>
      <c r="B185" s="38"/>
      <c r="C185" s="39"/>
      <c r="D185" s="231" t="s">
        <v>145</v>
      </c>
      <c r="E185" s="39"/>
      <c r="F185" s="232" t="s">
        <v>315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145</v>
      </c>
      <c r="AU185" s="16" t="s">
        <v>143</v>
      </c>
    </row>
    <row r="186" s="13" customFormat="1">
      <c r="A186" s="13"/>
      <c r="B186" s="236"/>
      <c r="C186" s="237"/>
      <c r="D186" s="231" t="s">
        <v>147</v>
      </c>
      <c r="E186" s="238" t="s">
        <v>1</v>
      </c>
      <c r="F186" s="239" t="s">
        <v>424</v>
      </c>
      <c r="G186" s="237"/>
      <c r="H186" s="240">
        <v>324.55000000000001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147</v>
      </c>
      <c r="AU186" s="246" t="s">
        <v>143</v>
      </c>
      <c r="AV186" s="13" t="s">
        <v>83</v>
      </c>
      <c r="AW186" s="13" t="s">
        <v>31</v>
      </c>
      <c r="AX186" s="13" t="s">
        <v>74</v>
      </c>
      <c r="AY186" s="246" t="s">
        <v>134</v>
      </c>
    </row>
    <row r="187" s="13" customFormat="1">
      <c r="A187" s="13"/>
      <c r="B187" s="236"/>
      <c r="C187" s="237"/>
      <c r="D187" s="231" t="s">
        <v>147</v>
      </c>
      <c r="E187" s="238" t="s">
        <v>1</v>
      </c>
      <c r="F187" s="239" t="s">
        <v>283</v>
      </c>
      <c r="G187" s="237"/>
      <c r="H187" s="240">
        <v>26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147</v>
      </c>
      <c r="AU187" s="246" t="s">
        <v>143</v>
      </c>
      <c r="AV187" s="13" t="s">
        <v>83</v>
      </c>
      <c r="AW187" s="13" t="s">
        <v>31</v>
      </c>
      <c r="AX187" s="13" t="s">
        <v>74</v>
      </c>
      <c r="AY187" s="246" t="s">
        <v>134</v>
      </c>
    </row>
    <row r="188" s="14" customFormat="1">
      <c r="A188" s="14"/>
      <c r="B188" s="247"/>
      <c r="C188" s="248"/>
      <c r="D188" s="231" t="s">
        <v>147</v>
      </c>
      <c r="E188" s="249" t="s">
        <v>1</v>
      </c>
      <c r="F188" s="250" t="s">
        <v>152</v>
      </c>
      <c r="G188" s="248"/>
      <c r="H188" s="251">
        <v>350.55000000000001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147</v>
      </c>
      <c r="AU188" s="257" t="s">
        <v>143</v>
      </c>
      <c r="AV188" s="14" t="s">
        <v>142</v>
      </c>
      <c r="AW188" s="14" t="s">
        <v>31</v>
      </c>
      <c r="AX188" s="14" t="s">
        <v>8</v>
      </c>
      <c r="AY188" s="257" t="s">
        <v>134</v>
      </c>
    </row>
    <row r="189" s="2" customFormat="1" ht="16.5" customHeight="1">
      <c r="A189" s="37"/>
      <c r="B189" s="38"/>
      <c r="C189" s="258" t="s">
        <v>243</v>
      </c>
      <c r="D189" s="258" t="s">
        <v>203</v>
      </c>
      <c r="E189" s="259" t="s">
        <v>317</v>
      </c>
      <c r="F189" s="260" t="s">
        <v>318</v>
      </c>
      <c r="G189" s="261" t="s">
        <v>176</v>
      </c>
      <c r="H189" s="262">
        <v>298.55000000000001</v>
      </c>
      <c r="I189" s="263"/>
      <c r="J189" s="262">
        <f>ROUND(I189*H189,0)</f>
        <v>0</v>
      </c>
      <c r="K189" s="264"/>
      <c r="L189" s="265"/>
      <c r="M189" s="266" t="s">
        <v>1</v>
      </c>
      <c r="N189" s="267" t="s">
        <v>39</v>
      </c>
      <c r="O189" s="90"/>
      <c r="P189" s="227">
        <f>O189*H189</f>
        <v>0</v>
      </c>
      <c r="Q189" s="227">
        <v>0.081000000000000003</v>
      </c>
      <c r="R189" s="227">
        <f>Q189*H189</f>
        <v>24.182550000000003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189</v>
      </c>
      <c r="AT189" s="229" t="s">
        <v>203</v>
      </c>
      <c r="AU189" s="229" t="s">
        <v>143</v>
      </c>
      <c r="AY189" s="16" t="s">
        <v>134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</v>
      </c>
      <c r="BK189" s="230">
        <f>ROUND(I189*H189,0)</f>
        <v>0</v>
      </c>
      <c r="BL189" s="16" t="s">
        <v>142</v>
      </c>
      <c r="BM189" s="229" t="s">
        <v>425</v>
      </c>
    </row>
    <row r="190" s="2" customFormat="1">
      <c r="A190" s="37"/>
      <c r="B190" s="38"/>
      <c r="C190" s="39"/>
      <c r="D190" s="231" t="s">
        <v>145</v>
      </c>
      <c r="E190" s="39"/>
      <c r="F190" s="232" t="s">
        <v>318</v>
      </c>
      <c r="G190" s="39"/>
      <c r="H190" s="39"/>
      <c r="I190" s="233"/>
      <c r="J190" s="39"/>
      <c r="K190" s="39"/>
      <c r="L190" s="43"/>
      <c r="M190" s="234"/>
      <c r="N190" s="23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145</v>
      </c>
      <c r="AU190" s="16" t="s">
        <v>143</v>
      </c>
    </row>
    <row r="191" s="13" customFormat="1">
      <c r="A191" s="13"/>
      <c r="B191" s="236"/>
      <c r="C191" s="237"/>
      <c r="D191" s="231" t="s">
        <v>147</v>
      </c>
      <c r="E191" s="238" t="s">
        <v>1</v>
      </c>
      <c r="F191" s="239" t="s">
        <v>426</v>
      </c>
      <c r="G191" s="237"/>
      <c r="H191" s="240">
        <v>298.55000000000001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147</v>
      </c>
      <c r="AU191" s="246" t="s">
        <v>143</v>
      </c>
      <c r="AV191" s="13" t="s">
        <v>83</v>
      </c>
      <c r="AW191" s="13" t="s">
        <v>31</v>
      </c>
      <c r="AX191" s="13" t="s">
        <v>8</v>
      </c>
      <c r="AY191" s="246" t="s">
        <v>134</v>
      </c>
    </row>
    <row r="192" s="2" customFormat="1" ht="24.15" customHeight="1">
      <c r="A192" s="37"/>
      <c r="B192" s="38"/>
      <c r="C192" s="258" t="s">
        <v>7</v>
      </c>
      <c r="D192" s="258" t="s">
        <v>203</v>
      </c>
      <c r="E192" s="259" t="s">
        <v>323</v>
      </c>
      <c r="F192" s="260" t="s">
        <v>324</v>
      </c>
      <c r="G192" s="261" t="s">
        <v>176</v>
      </c>
      <c r="H192" s="262">
        <v>26</v>
      </c>
      <c r="I192" s="263"/>
      <c r="J192" s="262">
        <f>ROUND(I192*H192,0)</f>
        <v>0</v>
      </c>
      <c r="K192" s="264"/>
      <c r="L192" s="265"/>
      <c r="M192" s="266" t="s">
        <v>1</v>
      </c>
      <c r="N192" s="267" t="s">
        <v>39</v>
      </c>
      <c r="O192" s="90"/>
      <c r="P192" s="227">
        <f>O192*H192</f>
        <v>0</v>
      </c>
      <c r="Q192" s="227">
        <v>0.048300000000000003</v>
      </c>
      <c r="R192" s="227">
        <f>Q192*H192</f>
        <v>1.2558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189</v>
      </c>
      <c r="AT192" s="229" t="s">
        <v>203</v>
      </c>
      <c r="AU192" s="229" t="s">
        <v>143</v>
      </c>
      <c r="AY192" s="16" t="s">
        <v>134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</v>
      </c>
      <c r="BK192" s="230">
        <f>ROUND(I192*H192,0)</f>
        <v>0</v>
      </c>
      <c r="BL192" s="16" t="s">
        <v>142</v>
      </c>
      <c r="BM192" s="229" t="s">
        <v>427</v>
      </c>
    </row>
    <row r="193" s="2" customFormat="1">
      <c r="A193" s="37"/>
      <c r="B193" s="38"/>
      <c r="C193" s="39"/>
      <c r="D193" s="231" t="s">
        <v>145</v>
      </c>
      <c r="E193" s="39"/>
      <c r="F193" s="232" t="s">
        <v>324</v>
      </c>
      <c r="G193" s="39"/>
      <c r="H193" s="39"/>
      <c r="I193" s="233"/>
      <c r="J193" s="39"/>
      <c r="K193" s="39"/>
      <c r="L193" s="43"/>
      <c r="M193" s="234"/>
      <c r="N193" s="235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145</v>
      </c>
      <c r="AU193" s="16" t="s">
        <v>143</v>
      </c>
    </row>
    <row r="194" s="2" customFormat="1" ht="16.5" customHeight="1">
      <c r="A194" s="37"/>
      <c r="B194" s="38"/>
      <c r="C194" s="258" t="s">
        <v>256</v>
      </c>
      <c r="D194" s="258" t="s">
        <v>203</v>
      </c>
      <c r="E194" s="259" t="s">
        <v>327</v>
      </c>
      <c r="F194" s="260" t="s">
        <v>328</v>
      </c>
      <c r="G194" s="261" t="s">
        <v>176</v>
      </c>
      <c r="H194" s="262">
        <v>324.55000000000001</v>
      </c>
      <c r="I194" s="263"/>
      <c r="J194" s="262">
        <f>ROUND(I194*H194,0)</f>
        <v>0</v>
      </c>
      <c r="K194" s="264"/>
      <c r="L194" s="265"/>
      <c r="M194" s="266" t="s">
        <v>1</v>
      </c>
      <c r="N194" s="267" t="s">
        <v>39</v>
      </c>
      <c r="O194" s="90"/>
      <c r="P194" s="227">
        <f>O194*H194</f>
        <v>0</v>
      </c>
      <c r="Q194" s="227">
        <v>0.058000000000000003</v>
      </c>
      <c r="R194" s="227">
        <f>Q194*H194</f>
        <v>18.823900000000002</v>
      </c>
      <c r="S194" s="227">
        <v>0</v>
      </c>
      <c r="T194" s="228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9" t="s">
        <v>189</v>
      </c>
      <c r="AT194" s="229" t="s">
        <v>203</v>
      </c>
      <c r="AU194" s="229" t="s">
        <v>143</v>
      </c>
      <c r="AY194" s="16" t="s">
        <v>134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6" t="s">
        <v>8</v>
      </c>
      <c r="BK194" s="230">
        <f>ROUND(I194*H194,0)</f>
        <v>0</v>
      </c>
      <c r="BL194" s="16" t="s">
        <v>142</v>
      </c>
      <c r="BM194" s="229" t="s">
        <v>428</v>
      </c>
    </row>
    <row r="195" s="2" customFormat="1">
      <c r="A195" s="37"/>
      <c r="B195" s="38"/>
      <c r="C195" s="39"/>
      <c r="D195" s="231" t="s">
        <v>145</v>
      </c>
      <c r="E195" s="39"/>
      <c r="F195" s="232" t="s">
        <v>328</v>
      </c>
      <c r="G195" s="39"/>
      <c r="H195" s="39"/>
      <c r="I195" s="233"/>
      <c r="J195" s="39"/>
      <c r="K195" s="39"/>
      <c r="L195" s="43"/>
      <c r="M195" s="234"/>
      <c r="N195" s="235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145</v>
      </c>
      <c r="AU195" s="16" t="s">
        <v>143</v>
      </c>
    </row>
    <row r="196" s="13" customFormat="1">
      <c r="A196" s="13"/>
      <c r="B196" s="236"/>
      <c r="C196" s="237"/>
      <c r="D196" s="231" t="s">
        <v>147</v>
      </c>
      <c r="E196" s="238" t="s">
        <v>1</v>
      </c>
      <c r="F196" s="239" t="s">
        <v>429</v>
      </c>
      <c r="G196" s="237"/>
      <c r="H196" s="240">
        <v>324.55000000000001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147</v>
      </c>
      <c r="AU196" s="246" t="s">
        <v>143</v>
      </c>
      <c r="AV196" s="13" t="s">
        <v>83</v>
      </c>
      <c r="AW196" s="13" t="s">
        <v>31</v>
      </c>
      <c r="AX196" s="13" t="s">
        <v>8</v>
      </c>
      <c r="AY196" s="246" t="s">
        <v>134</v>
      </c>
    </row>
    <row r="197" s="2" customFormat="1" ht="24.15" customHeight="1">
      <c r="A197" s="37"/>
      <c r="B197" s="38"/>
      <c r="C197" s="258" t="s">
        <v>316</v>
      </c>
      <c r="D197" s="258" t="s">
        <v>203</v>
      </c>
      <c r="E197" s="259" t="s">
        <v>332</v>
      </c>
      <c r="F197" s="260" t="s">
        <v>333</v>
      </c>
      <c r="G197" s="261" t="s">
        <v>176</v>
      </c>
      <c r="H197" s="262">
        <v>26</v>
      </c>
      <c r="I197" s="263"/>
      <c r="J197" s="262">
        <f>ROUND(I197*H197,0)</f>
        <v>0</v>
      </c>
      <c r="K197" s="264"/>
      <c r="L197" s="265"/>
      <c r="M197" s="266" t="s">
        <v>1</v>
      </c>
      <c r="N197" s="267" t="s">
        <v>39</v>
      </c>
      <c r="O197" s="90"/>
      <c r="P197" s="227">
        <f>O197*H197</f>
        <v>0</v>
      </c>
      <c r="Q197" s="227">
        <v>0.064000000000000001</v>
      </c>
      <c r="R197" s="227">
        <f>Q197*H197</f>
        <v>1.6640000000000002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189</v>
      </c>
      <c r="AT197" s="229" t="s">
        <v>203</v>
      </c>
      <c r="AU197" s="229" t="s">
        <v>143</v>
      </c>
      <c r="AY197" s="16" t="s">
        <v>134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</v>
      </c>
      <c r="BK197" s="230">
        <f>ROUND(I197*H197,0)</f>
        <v>0</v>
      </c>
      <c r="BL197" s="16" t="s">
        <v>142</v>
      </c>
      <c r="BM197" s="229" t="s">
        <v>430</v>
      </c>
    </row>
    <row r="198" s="2" customFormat="1">
      <c r="A198" s="37"/>
      <c r="B198" s="38"/>
      <c r="C198" s="39"/>
      <c r="D198" s="231" t="s">
        <v>145</v>
      </c>
      <c r="E198" s="39"/>
      <c r="F198" s="232" t="s">
        <v>333</v>
      </c>
      <c r="G198" s="39"/>
      <c r="H198" s="39"/>
      <c r="I198" s="233"/>
      <c r="J198" s="39"/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145</v>
      </c>
      <c r="AU198" s="16" t="s">
        <v>143</v>
      </c>
    </row>
    <row r="199" s="2" customFormat="1" ht="37.8" customHeight="1">
      <c r="A199" s="37"/>
      <c r="B199" s="38"/>
      <c r="C199" s="218" t="s">
        <v>264</v>
      </c>
      <c r="D199" s="218" t="s">
        <v>138</v>
      </c>
      <c r="E199" s="219" t="s">
        <v>336</v>
      </c>
      <c r="F199" s="220" t="s">
        <v>337</v>
      </c>
      <c r="G199" s="221" t="s">
        <v>176</v>
      </c>
      <c r="H199" s="222">
        <v>245.66999999999999</v>
      </c>
      <c r="I199" s="223"/>
      <c r="J199" s="222">
        <f>ROUND(I199*H199,0)</f>
        <v>0</v>
      </c>
      <c r="K199" s="224"/>
      <c r="L199" s="43"/>
      <c r="M199" s="225" t="s">
        <v>1</v>
      </c>
      <c r="N199" s="226" t="s">
        <v>39</v>
      </c>
      <c r="O199" s="90"/>
      <c r="P199" s="227">
        <f>O199*H199</f>
        <v>0</v>
      </c>
      <c r="Q199" s="227">
        <v>0.1295</v>
      </c>
      <c r="R199" s="227">
        <f>Q199*H199</f>
        <v>31.814264999999999</v>
      </c>
      <c r="S199" s="227">
        <v>0</v>
      </c>
      <c r="T199" s="228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9" t="s">
        <v>142</v>
      </c>
      <c r="AT199" s="229" t="s">
        <v>138</v>
      </c>
      <c r="AU199" s="229" t="s">
        <v>143</v>
      </c>
      <c r="AY199" s="16" t="s">
        <v>134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6" t="s">
        <v>8</v>
      </c>
      <c r="BK199" s="230">
        <f>ROUND(I199*H199,0)</f>
        <v>0</v>
      </c>
      <c r="BL199" s="16" t="s">
        <v>142</v>
      </c>
      <c r="BM199" s="229" t="s">
        <v>431</v>
      </c>
    </row>
    <row r="200" s="2" customFormat="1">
      <c r="A200" s="37"/>
      <c r="B200" s="38"/>
      <c r="C200" s="39"/>
      <c r="D200" s="231" t="s">
        <v>145</v>
      </c>
      <c r="E200" s="39"/>
      <c r="F200" s="232" t="s">
        <v>339</v>
      </c>
      <c r="G200" s="39"/>
      <c r="H200" s="39"/>
      <c r="I200" s="233"/>
      <c r="J200" s="39"/>
      <c r="K200" s="39"/>
      <c r="L200" s="43"/>
      <c r="M200" s="234"/>
      <c r="N200" s="235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145</v>
      </c>
      <c r="AU200" s="16" t="s">
        <v>143</v>
      </c>
    </row>
    <row r="201" s="13" customFormat="1">
      <c r="A201" s="13"/>
      <c r="B201" s="236"/>
      <c r="C201" s="237"/>
      <c r="D201" s="231" t="s">
        <v>147</v>
      </c>
      <c r="E201" s="238" t="s">
        <v>1</v>
      </c>
      <c r="F201" s="239" t="s">
        <v>432</v>
      </c>
      <c r="G201" s="237"/>
      <c r="H201" s="240">
        <v>245.66999999999999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147</v>
      </c>
      <c r="AU201" s="246" t="s">
        <v>143</v>
      </c>
      <c r="AV201" s="13" t="s">
        <v>83</v>
      </c>
      <c r="AW201" s="13" t="s">
        <v>31</v>
      </c>
      <c r="AX201" s="13" t="s">
        <v>8</v>
      </c>
      <c r="AY201" s="246" t="s">
        <v>134</v>
      </c>
    </row>
    <row r="202" s="2" customFormat="1" ht="16.5" customHeight="1">
      <c r="A202" s="37"/>
      <c r="B202" s="38"/>
      <c r="C202" s="218" t="s">
        <v>276</v>
      </c>
      <c r="D202" s="218" t="s">
        <v>138</v>
      </c>
      <c r="E202" s="219" t="s">
        <v>341</v>
      </c>
      <c r="F202" s="220" t="s">
        <v>342</v>
      </c>
      <c r="G202" s="221" t="s">
        <v>176</v>
      </c>
      <c r="H202" s="222">
        <v>324.55000000000001</v>
      </c>
      <c r="I202" s="223"/>
      <c r="J202" s="222">
        <f>ROUND(I202*H202,0)</f>
        <v>0</v>
      </c>
      <c r="K202" s="224"/>
      <c r="L202" s="43"/>
      <c r="M202" s="225" t="s">
        <v>1</v>
      </c>
      <c r="N202" s="226" t="s">
        <v>39</v>
      </c>
      <c r="O202" s="90"/>
      <c r="P202" s="227">
        <f>O202*H202</f>
        <v>0</v>
      </c>
      <c r="Q202" s="227">
        <v>1.0000000000000001E-05</v>
      </c>
      <c r="R202" s="227">
        <f>Q202*H202</f>
        <v>0.0032455000000000006</v>
      </c>
      <c r="S202" s="227">
        <v>0</v>
      </c>
      <c r="T202" s="22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9" t="s">
        <v>142</v>
      </c>
      <c r="AT202" s="229" t="s">
        <v>138</v>
      </c>
      <c r="AU202" s="229" t="s">
        <v>143</v>
      </c>
      <c r="AY202" s="16" t="s">
        <v>134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</v>
      </c>
      <c r="BK202" s="230">
        <f>ROUND(I202*H202,0)</f>
        <v>0</v>
      </c>
      <c r="BL202" s="16" t="s">
        <v>142</v>
      </c>
      <c r="BM202" s="229" t="s">
        <v>433</v>
      </c>
    </row>
    <row r="203" s="2" customFormat="1">
      <c r="A203" s="37"/>
      <c r="B203" s="38"/>
      <c r="C203" s="39"/>
      <c r="D203" s="231" t="s">
        <v>145</v>
      </c>
      <c r="E203" s="39"/>
      <c r="F203" s="232" t="s">
        <v>344</v>
      </c>
      <c r="G203" s="39"/>
      <c r="H203" s="39"/>
      <c r="I203" s="233"/>
      <c r="J203" s="39"/>
      <c r="K203" s="39"/>
      <c r="L203" s="43"/>
      <c r="M203" s="234"/>
      <c r="N203" s="23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145</v>
      </c>
      <c r="AU203" s="16" t="s">
        <v>143</v>
      </c>
    </row>
    <row r="204" s="13" customFormat="1">
      <c r="A204" s="13"/>
      <c r="B204" s="236"/>
      <c r="C204" s="237"/>
      <c r="D204" s="231" t="s">
        <v>147</v>
      </c>
      <c r="E204" s="238" t="s">
        <v>1</v>
      </c>
      <c r="F204" s="239" t="s">
        <v>424</v>
      </c>
      <c r="G204" s="237"/>
      <c r="H204" s="240">
        <v>324.55000000000001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147</v>
      </c>
      <c r="AU204" s="246" t="s">
        <v>143</v>
      </c>
      <c r="AV204" s="13" t="s">
        <v>83</v>
      </c>
      <c r="AW204" s="13" t="s">
        <v>31</v>
      </c>
      <c r="AX204" s="13" t="s">
        <v>8</v>
      </c>
      <c r="AY204" s="246" t="s">
        <v>134</v>
      </c>
    </row>
    <row r="205" s="12" customFormat="1" ht="22.8" customHeight="1">
      <c r="A205" s="12"/>
      <c r="B205" s="202"/>
      <c r="C205" s="203"/>
      <c r="D205" s="204" t="s">
        <v>73</v>
      </c>
      <c r="E205" s="216" t="s">
        <v>345</v>
      </c>
      <c r="F205" s="216" t="s">
        <v>346</v>
      </c>
      <c r="G205" s="203"/>
      <c r="H205" s="203"/>
      <c r="I205" s="206"/>
      <c r="J205" s="217">
        <f>BK205</f>
        <v>0</v>
      </c>
      <c r="K205" s="203"/>
      <c r="L205" s="208"/>
      <c r="M205" s="209"/>
      <c r="N205" s="210"/>
      <c r="O205" s="210"/>
      <c r="P205" s="211">
        <f>SUM(P206:P217)</f>
        <v>0</v>
      </c>
      <c r="Q205" s="210"/>
      <c r="R205" s="211">
        <f>SUM(R206:R217)</f>
        <v>0</v>
      </c>
      <c r="S205" s="210"/>
      <c r="T205" s="212">
        <f>SUM(T206:T217)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3" t="s">
        <v>8</v>
      </c>
      <c r="AT205" s="214" t="s">
        <v>73</v>
      </c>
      <c r="AU205" s="214" t="s">
        <v>8</v>
      </c>
      <c r="AY205" s="213" t="s">
        <v>134</v>
      </c>
      <c r="BK205" s="215">
        <f>SUM(BK206:BK217)</f>
        <v>0</v>
      </c>
    </row>
    <row r="206" s="2" customFormat="1" ht="33" customHeight="1">
      <c r="A206" s="37"/>
      <c r="B206" s="38"/>
      <c r="C206" s="218" t="s">
        <v>283</v>
      </c>
      <c r="D206" s="218" t="s">
        <v>138</v>
      </c>
      <c r="E206" s="219" t="s">
        <v>348</v>
      </c>
      <c r="F206" s="220" t="s">
        <v>349</v>
      </c>
      <c r="G206" s="221" t="s">
        <v>211</v>
      </c>
      <c r="H206" s="222">
        <v>403.00999999999999</v>
      </c>
      <c r="I206" s="223"/>
      <c r="J206" s="222">
        <f>ROUND(I206*H206,0)</f>
        <v>0</v>
      </c>
      <c r="K206" s="224"/>
      <c r="L206" s="43"/>
      <c r="M206" s="225" t="s">
        <v>1</v>
      </c>
      <c r="N206" s="226" t="s">
        <v>39</v>
      </c>
      <c r="O206" s="90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142</v>
      </c>
      <c r="AT206" s="229" t="s">
        <v>138</v>
      </c>
      <c r="AU206" s="229" t="s">
        <v>83</v>
      </c>
      <c r="AY206" s="16" t="s">
        <v>134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</v>
      </c>
      <c r="BK206" s="230">
        <f>ROUND(I206*H206,0)</f>
        <v>0</v>
      </c>
      <c r="BL206" s="16" t="s">
        <v>142</v>
      </c>
      <c r="BM206" s="229" t="s">
        <v>434</v>
      </c>
    </row>
    <row r="207" s="2" customFormat="1">
      <c r="A207" s="37"/>
      <c r="B207" s="38"/>
      <c r="C207" s="39"/>
      <c r="D207" s="231" t="s">
        <v>145</v>
      </c>
      <c r="E207" s="39"/>
      <c r="F207" s="232" t="s">
        <v>351</v>
      </c>
      <c r="G207" s="39"/>
      <c r="H207" s="39"/>
      <c r="I207" s="233"/>
      <c r="J207" s="39"/>
      <c r="K207" s="39"/>
      <c r="L207" s="43"/>
      <c r="M207" s="234"/>
      <c r="N207" s="23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145</v>
      </c>
      <c r="AU207" s="16" t="s">
        <v>83</v>
      </c>
    </row>
    <row r="208" s="2" customFormat="1" ht="21.75" customHeight="1">
      <c r="A208" s="37"/>
      <c r="B208" s="38"/>
      <c r="C208" s="218" t="s">
        <v>289</v>
      </c>
      <c r="D208" s="218" t="s">
        <v>138</v>
      </c>
      <c r="E208" s="219" t="s">
        <v>353</v>
      </c>
      <c r="F208" s="220" t="s">
        <v>354</v>
      </c>
      <c r="G208" s="221" t="s">
        <v>211</v>
      </c>
      <c r="H208" s="222">
        <v>24180.599999999999</v>
      </c>
      <c r="I208" s="223"/>
      <c r="J208" s="222">
        <f>ROUND(I208*H208,0)</f>
        <v>0</v>
      </c>
      <c r="K208" s="224"/>
      <c r="L208" s="43"/>
      <c r="M208" s="225" t="s">
        <v>1</v>
      </c>
      <c r="N208" s="226" t="s">
        <v>39</v>
      </c>
      <c r="O208" s="90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9" t="s">
        <v>142</v>
      </c>
      <c r="AT208" s="229" t="s">
        <v>138</v>
      </c>
      <c r="AU208" s="229" t="s">
        <v>83</v>
      </c>
      <c r="AY208" s="16" t="s">
        <v>134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6" t="s">
        <v>8</v>
      </c>
      <c r="BK208" s="230">
        <f>ROUND(I208*H208,0)</f>
        <v>0</v>
      </c>
      <c r="BL208" s="16" t="s">
        <v>142</v>
      </c>
      <c r="BM208" s="229" t="s">
        <v>435</v>
      </c>
    </row>
    <row r="209" s="2" customFormat="1">
      <c r="A209" s="37"/>
      <c r="B209" s="38"/>
      <c r="C209" s="39"/>
      <c r="D209" s="231" t="s">
        <v>145</v>
      </c>
      <c r="E209" s="39"/>
      <c r="F209" s="232" t="s">
        <v>356</v>
      </c>
      <c r="G209" s="39"/>
      <c r="H209" s="39"/>
      <c r="I209" s="233"/>
      <c r="J209" s="39"/>
      <c r="K209" s="39"/>
      <c r="L209" s="43"/>
      <c r="M209" s="234"/>
      <c r="N209" s="235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145</v>
      </c>
      <c r="AU209" s="16" t="s">
        <v>83</v>
      </c>
    </row>
    <row r="210" s="2" customFormat="1" ht="24.15" customHeight="1">
      <c r="A210" s="37"/>
      <c r="B210" s="38"/>
      <c r="C210" s="218" t="s">
        <v>294</v>
      </c>
      <c r="D210" s="218" t="s">
        <v>138</v>
      </c>
      <c r="E210" s="219" t="s">
        <v>358</v>
      </c>
      <c r="F210" s="220" t="s">
        <v>359</v>
      </c>
      <c r="G210" s="221" t="s">
        <v>211</v>
      </c>
      <c r="H210" s="222">
        <v>403.00999999999999</v>
      </c>
      <c r="I210" s="223"/>
      <c r="J210" s="222">
        <f>ROUND(I210*H210,0)</f>
        <v>0</v>
      </c>
      <c r="K210" s="224"/>
      <c r="L210" s="43"/>
      <c r="M210" s="225" t="s">
        <v>1</v>
      </c>
      <c r="N210" s="226" t="s">
        <v>39</v>
      </c>
      <c r="O210" s="90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9" t="s">
        <v>142</v>
      </c>
      <c r="AT210" s="229" t="s">
        <v>138</v>
      </c>
      <c r="AU210" s="229" t="s">
        <v>83</v>
      </c>
      <c r="AY210" s="16" t="s">
        <v>134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6" t="s">
        <v>8</v>
      </c>
      <c r="BK210" s="230">
        <f>ROUND(I210*H210,0)</f>
        <v>0</v>
      </c>
      <c r="BL210" s="16" t="s">
        <v>142</v>
      </c>
      <c r="BM210" s="229" t="s">
        <v>436</v>
      </c>
    </row>
    <row r="211" s="2" customFormat="1">
      <c r="A211" s="37"/>
      <c r="B211" s="38"/>
      <c r="C211" s="39"/>
      <c r="D211" s="231" t="s">
        <v>145</v>
      </c>
      <c r="E211" s="39"/>
      <c r="F211" s="232" t="s">
        <v>361</v>
      </c>
      <c r="G211" s="39"/>
      <c r="H211" s="39"/>
      <c r="I211" s="233"/>
      <c r="J211" s="39"/>
      <c r="K211" s="39"/>
      <c r="L211" s="43"/>
      <c r="M211" s="234"/>
      <c r="N211" s="235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145</v>
      </c>
      <c r="AU211" s="16" t="s">
        <v>83</v>
      </c>
    </row>
    <row r="212" s="2" customFormat="1" ht="33" customHeight="1">
      <c r="A212" s="37"/>
      <c r="B212" s="38"/>
      <c r="C212" s="218" t="s">
        <v>300</v>
      </c>
      <c r="D212" s="218" t="s">
        <v>138</v>
      </c>
      <c r="E212" s="219" t="s">
        <v>363</v>
      </c>
      <c r="F212" s="220" t="s">
        <v>364</v>
      </c>
      <c r="G212" s="221" t="s">
        <v>211</v>
      </c>
      <c r="H212" s="222">
        <v>220.34999999999999</v>
      </c>
      <c r="I212" s="223"/>
      <c r="J212" s="222">
        <f>ROUND(I212*H212,0)</f>
        <v>0</v>
      </c>
      <c r="K212" s="224"/>
      <c r="L212" s="43"/>
      <c r="M212" s="225" t="s">
        <v>1</v>
      </c>
      <c r="N212" s="226" t="s">
        <v>39</v>
      </c>
      <c r="O212" s="90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9" t="s">
        <v>142</v>
      </c>
      <c r="AT212" s="229" t="s">
        <v>138</v>
      </c>
      <c r="AU212" s="229" t="s">
        <v>83</v>
      </c>
      <c r="AY212" s="16" t="s">
        <v>134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6" t="s">
        <v>8</v>
      </c>
      <c r="BK212" s="230">
        <f>ROUND(I212*H212,0)</f>
        <v>0</v>
      </c>
      <c r="BL212" s="16" t="s">
        <v>142</v>
      </c>
      <c r="BM212" s="229" t="s">
        <v>437</v>
      </c>
    </row>
    <row r="213" s="2" customFormat="1">
      <c r="A213" s="37"/>
      <c r="B213" s="38"/>
      <c r="C213" s="39"/>
      <c r="D213" s="231" t="s">
        <v>145</v>
      </c>
      <c r="E213" s="39"/>
      <c r="F213" s="232" t="s">
        <v>366</v>
      </c>
      <c r="G213" s="39"/>
      <c r="H213" s="39"/>
      <c r="I213" s="233"/>
      <c r="J213" s="39"/>
      <c r="K213" s="39"/>
      <c r="L213" s="43"/>
      <c r="M213" s="234"/>
      <c r="N213" s="235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145</v>
      </c>
      <c r="AU213" s="16" t="s">
        <v>83</v>
      </c>
    </row>
    <row r="214" s="2" customFormat="1" ht="33" customHeight="1">
      <c r="A214" s="37"/>
      <c r="B214" s="38"/>
      <c r="C214" s="218" t="s">
        <v>305</v>
      </c>
      <c r="D214" s="218" t="s">
        <v>138</v>
      </c>
      <c r="E214" s="219" t="s">
        <v>368</v>
      </c>
      <c r="F214" s="220" t="s">
        <v>369</v>
      </c>
      <c r="G214" s="221" t="s">
        <v>211</v>
      </c>
      <c r="H214" s="222">
        <v>29.68</v>
      </c>
      <c r="I214" s="223"/>
      <c r="J214" s="222">
        <f>ROUND(I214*H214,0)</f>
        <v>0</v>
      </c>
      <c r="K214" s="224"/>
      <c r="L214" s="43"/>
      <c r="M214" s="225" t="s">
        <v>1</v>
      </c>
      <c r="N214" s="226" t="s">
        <v>39</v>
      </c>
      <c r="O214" s="90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9" t="s">
        <v>142</v>
      </c>
      <c r="AT214" s="229" t="s">
        <v>138</v>
      </c>
      <c r="AU214" s="229" t="s">
        <v>83</v>
      </c>
      <c r="AY214" s="16" t="s">
        <v>134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6" t="s">
        <v>8</v>
      </c>
      <c r="BK214" s="230">
        <f>ROUND(I214*H214,0)</f>
        <v>0</v>
      </c>
      <c r="BL214" s="16" t="s">
        <v>142</v>
      </c>
      <c r="BM214" s="229" t="s">
        <v>438</v>
      </c>
    </row>
    <row r="215" s="2" customFormat="1">
      <c r="A215" s="37"/>
      <c r="B215" s="38"/>
      <c r="C215" s="39"/>
      <c r="D215" s="231" t="s">
        <v>145</v>
      </c>
      <c r="E215" s="39"/>
      <c r="F215" s="232" t="s">
        <v>371</v>
      </c>
      <c r="G215" s="39"/>
      <c r="H215" s="39"/>
      <c r="I215" s="233"/>
      <c r="J215" s="39"/>
      <c r="K215" s="39"/>
      <c r="L215" s="43"/>
      <c r="M215" s="234"/>
      <c r="N215" s="235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145</v>
      </c>
      <c r="AU215" s="16" t="s">
        <v>83</v>
      </c>
    </row>
    <row r="216" s="2" customFormat="1" ht="24.15" customHeight="1">
      <c r="A216" s="37"/>
      <c r="B216" s="38"/>
      <c r="C216" s="218" t="s">
        <v>439</v>
      </c>
      <c r="D216" s="218" t="s">
        <v>138</v>
      </c>
      <c r="E216" s="219" t="s">
        <v>372</v>
      </c>
      <c r="F216" s="220" t="s">
        <v>373</v>
      </c>
      <c r="G216" s="221" t="s">
        <v>211</v>
      </c>
      <c r="H216" s="222">
        <v>151.22</v>
      </c>
      <c r="I216" s="223"/>
      <c r="J216" s="222">
        <f>ROUND(I216*H216,0)</f>
        <v>0</v>
      </c>
      <c r="K216" s="224"/>
      <c r="L216" s="43"/>
      <c r="M216" s="225" t="s">
        <v>1</v>
      </c>
      <c r="N216" s="226" t="s">
        <v>39</v>
      </c>
      <c r="O216" s="90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9" t="s">
        <v>142</v>
      </c>
      <c r="AT216" s="229" t="s">
        <v>138</v>
      </c>
      <c r="AU216" s="229" t="s">
        <v>83</v>
      </c>
      <c r="AY216" s="16" t="s">
        <v>134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6" t="s">
        <v>8</v>
      </c>
      <c r="BK216" s="230">
        <f>ROUND(I216*H216,0)</f>
        <v>0</v>
      </c>
      <c r="BL216" s="16" t="s">
        <v>142</v>
      </c>
      <c r="BM216" s="229" t="s">
        <v>440</v>
      </c>
    </row>
    <row r="217" s="2" customFormat="1">
      <c r="A217" s="37"/>
      <c r="B217" s="38"/>
      <c r="C217" s="39"/>
      <c r="D217" s="231" t="s">
        <v>145</v>
      </c>
      <c r="E217" s="39"/>
      <c r="F217" s="232" t="s">
        <v>375</v>
      </c>
      <c r="G217" s="39"/>
      <c r="H217" s="39"/>
      <c r="I217" s="233"/>
      <c r="J217" s="39"/>
      <c r="K217" s="39"/>
      <c r="L217" s="43"/>
      <c r="M217" s="234"/>
      <c r="N217" s="235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145</v>
      </c>
      <c r="AU217" s="16" t="s">
        <v>83</v>
      </c>
    </row>
    <row r="218" s="12" customFormat="1" ht="22.8" customHeight="1">
      <c r="A218" s="12"/>
      <c r="B218" s="202"/>
      <c r="C218" s="203"/>
      <c r="D218" s="204" t="s">
        <v>73</v>
      </c>
      <c r="E218" s="216" t="s">
        <v>376</v>
      </c>
      <c r="F218" s="216" t="s">
        <v>377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SUM(P219:P220)</f>
        <v>0</v>
      </c>
      <c r="Q218" s="210"/>
      <c r="R218" s="211">
        <f>SUM(R219:R220)</f>
        <v>0</v>
      </c>
      <c r="S218" s="210"/>
      <c r="T218" s="212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</v>
      </c>
      <c r="AT218" s="214" t="s">
        <v>73</v>
      </c>
      <c r="AU218" s="214" t="s">
        <v>8</v>
      </c>
      <c r="AY218" s="213" t="s">
        <v>134</v>
      </c>
      <c r="BK218" s="215">
        <f>SUM(BK219:BK220)</f>
        <v>0</v>
      </c>
    </row>
    <row r="219" s="2" customFormat="1" ht="24.15" customHeight="1">
      <c r="A219" s="37"/>
      <c r="B219" s="38"/>
      <c r="C219" s="218" t="s">
        <v>311</v>
      </c>
      <c r="D219" s="218" t="s">
        <v>138</v>
      </c>
      <c r="E219" s="219" t="s">
        <v>379</v>
      </c>
      <c r="F219" s="220" t="s">
        <v>380</v>
      </c>
      <c r="G219" s="221" t="s">
        <v>211</v>
      </c>
      <c r="H219" s="222">
        <v>239.93000000000001</v>
      </c>
      <c r="I219" s="223"/>
      <c r="J219" s="222">
        <f>ROUND(I219*H219,0)</f>
        <v>0</v>
      </c>
      <c r="K219" s="224"/>
      <c r="L219" s="43"/>
      <c r="M219" s="225" t="s">
        <v>1</v>
      </c>
      <c r="N219" s="226" t="s">
        <v>39</v>
      </c>
      <c r="O219" s="90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9" t="s">
        <v>142</v>
      </c>
      <c r="AT219" s="229" t="s">
        <v>138</v>
      </c>
      <c r="AU219" s="229" t="s">
        <v>83</v>
      </c>
      <c r="AY219" s="16" t="s">
        <v>134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6" t="s">
        <v>8</v>
      </c>
      <c r="BK219" s="230">
        <f>ROUND(I219*H219,0)</f>
        <v>0</v>
      </c>
      <c r="BL219" s="16" t="s">
        <v>142</v>
      </c>
      <c r="BM219" s="229" t="s">
        <v>441</v>
      </c>
    </row>
    <row r="220" s="2" customFormat="1">
      <c r="A220" s="37"/>
      <c r="B220" s="38"/>
      <c r="C220" s="39"/>
      <c r="D220" s="231" t="s">
        <v>145</v>
      </c>
      <c r="E220" s="39"/>
      <c r="F220" s="232" t="s">
        <v>382</v>
      </c>
      <c r="G220" s="39"/>
      <c r="H220" s="39"/>
      <c r="I220" s="233"/>
      <c r="J220" s="39"/>
      <c r="K220" s="39"/>
      <c r="L220" s="43"/>
      <c r="M220" s="268"/>
      <c r="N220" s="269"/>
      <c r="O220" s="270"/>
      <c r="P220" s="270"/>
      <c r="Q220" s="270"/>
      <c r="R220" s="270"/>
      <c r="S220" s="270"/>
      <c r="T220" s="27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145</v>
      </c>
      <c r="AU220" s="16" t="s">
        <v>83</v>
      </c>
    </row>
    <row r="221" s="2" customFormat="1" ht="6.96" customHeight="1">
      <c r="A221" s="37"/>
      <c r="B221" s="65"/>
      <c r="C221" s="66"/>
      <c r="D221" s="66"/>
      <c r="E221" s="66"/>
      <c r="F221" s="66"/>
      <c r="G221" s="66"/>
      <c r="H221" s="66"/>
      <c r="I221" s="66"/>
      <c r="J221" s="66"/>
      <c r="K221" s="66"/>
      <c r="L221" s="43"/>
      <c r="M221" s="37"/>
      <c r="O221" s="37"/>
      <c r="P221" s="37"/>
      <c r="Q221" s="37"/>
      <c r="R221" s="37"/>
      <c r="S221" s="37"/>
      <c r="T221" s="37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</row>
  </sheetData>
  <sheetProtection sheet="1" autoFilter="0" formatColumns="0" formatRows="0" objects="1" scenarios="1" spinCount="100000" saltValue="ZpBiFtxfhX7oAvO1M5iyTU1nTbB8dqBAT27gKclm4OWC+smr8ucHHluS5VdScb8TKyIiU2fsboZabzK/9YmyXQ==" hashValue="t8f3uBwBFRMxibvkos9XTf0kIix1TfqRgVUK3eLe4/WV17wfCSQedydYBGRglFfmwGKmhH0SAwxTcNM3wfn53w==" algorithmName="SHA-512" password="CC35"/>
  <autoFilter ref="C124:K22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442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ROUND((SUM(BE125:BE221)),  0)</f>
        <v>0</v>
      </c>
      <c r="G33" s="37"/>
      <c r="H33" s="37"/>
      <c r="I33" s="154">
        <v>0.20999999999999999</v>
      </c>
      <c r="J33" s="153">
        <f>ROUND(((SUM(BE125:BE221))*I33),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ROUND((SUM(BF125:BF221)),  0)</f>
        <v>0</v>
      </c>
      <c r="G34" s="37"/>
      <c r="H34" s="37"/>
      <c r="I34" s="154">
        <v>0.14999999999999999</v>
      </c>
      <c r="J34" s="153">
        <f>ROUND(((SUM(BF125:BF221))*I34),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ROUND((SUM(BG125:BG221)),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ROUND((SUM(BH125:BH221)),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ROUND((SUM(BI125:BI221)),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103 - SADOVÁ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J149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J153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J181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J184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J206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J219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103 - SADOVÁ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424.14060480000001</v>
      </c>
      <c r="S125" s="103"/>
      <c r="T125" s="200">
        <f>T126</f>
        <v>767.63727000000006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P127+P153+P181+P206+P219</f>
        <v>0</v>
      </c>
      <c r="Q126" s="210"/>
      <c r="R126" s="211">
        <f>R127+R153+R181+R206+R219</f>
        <v>424.14060480000001</v>
      </c>
      <c r="S126" s="210"/>
      <c r="T126" s="212">
        <f>T127+T153+T181+T206+T219</f>
        <v>767.63727000000006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BK127+BK153+BK181+BK206+BK219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P128+P149</f>
        <v>0</v>
      </c>
      <c r="Q127" s="210"/>
      <c r="R127" s="211">
        <f>R128+R149</f>
        <v>0</v>
      </c>
      <c r="S127" s="210"/>
      <c r="T127" s="212">
        <f>T128+T149</f>
        <v>767.63727000000006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BK128+BK149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SUM(P129:P148)</f>
        <v>0</v>
      </c>
      <c r="Q128" s="210"/>
      <c r="R128" s="211">
        <f>SUM(R129:R148)</f>
        <v>0</v>
      </c>
      <c r="S128" s="210"/>
      <c r="T128" s="212">
        <f>SUM(T129:T148)</f>
        <v>767.63727000000006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SUM(BK129:BK148)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163</v>
      </c>
      <c r="F129" s="220" t="s">
        <v>164</v>
      </c>
      <c r="G129" s="221" t="s">
        <v>141</v>
      </c>
      <c r="H129" s="222">
        <v>43.719999999999999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12.678799999999999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443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166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2" customFormat="1" ht="24.15" customHeight="1">
      <c r="A131" s="37"/>
      <c r="B131" s="38"/>
      <c r="C131" s="218" t="s">
        <v>83</v>
      </c>
      <c r="D131" s="218" t="s">
        <v>138</v>
      </c>
      <c r="E131" s="219" t="s">
        <v>157</v>
      </c>
      <c r="F131" s="220" t="s">
        <v>158</v>
      </c>
      <c r="G131" s="221" t="s">
        <v>141</v>
      </c>
      <c r="H131" s="222">
        <v>830.73000000000002</v>
      </c>
      <c r="I131" s="223"/>
      <c r="J131" s="222">
        <f>ROUND(I131*H131,0)</f>
        <v>0</v>
      </c>
      <c r="K131" s="224"/>
      <c r="L131" s="43"/>
      <c r="M131" s="225" t="s">
        <v>1</v>
      </c>
      <c r="N131" s="226" t="s">
        <v>39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0.29999999999999999</v>
      </c>
      <c r="T131" s="228">
        <f>S131*H131</f>
        <v>249.21899999999999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142</v>
      </c>
      <c r="AT131" s="229" t="s">
        <v>138</v>
      </c>
      <c r="AU131" s="229" t="s">
        <v>143</v>
      </c>
      <c r="AY131" s="16" t="s">
        <v>134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</v>
      </c>
      <c r="BK131" s="230">
        <f>ROUND(I131*H131,0)</f>
        <v>0</v>
      </c>
      <c r="BL131" s="16" t="s">
        <v>142</v>
      </c>
      <c r="BM131" s="229" t="s">
        <v>444</v>
      </c>
    </row>
    <row r="132" s="2" customFormat="1">
      <c r="A132" s="37"/>
      <c r="B132" s="38"/>
      <c r="C132" s="39"/>
      <c r="D132" s="231" t="s">
        <v>145</v>
      </c>
      <c r="E132" s="39"/>
      <c r="F132" s="232" t="s">
        <v>160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145</v>
      </c>
      <c r="AU132" s="16" t="s">
        <v>143</v>
      </c>
    </row>
    <row r="133" s="13" customFormat="1">
      <c r="A133" s="13"/>
      <c r="B133" s="236"/>
      <c r="C133" s="237"/>
      <c r="D133" s="231" t="s">
        <v>147</v>
      </c>
      <c r="E133" s="238" t="s">
        <v>1</v>
      </c>
      <c r="F133" s="239" t="s">
        <v>445</v>
      </c>
      <c r="G133" s="237"/>
      <c r="H133" s="240">
        <v>874.45000000000005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147</v>
      </c>
      <c r="AU133" s="246" t="s">
        <v>143</v>
      </c>
      <c r="AV133" s="13" t="s">
        <v>83</v>
      </c>
      <c r="AW133" s="13" t="s">
        <v>31</v>
      </c>
      <c r="AX133" s="13" t="s">
        <v>74</v>
      </c>
      <c r="AY133" s="246" t="s">
        <v>134</v>
      </c>
    </row>
    <row r="134" s="13" customFormat="1">
      <c r="A134" s="13"/>
      <c r="B134" s="236"/>
      <c r="C134" s="237"/>
      <c r="D134" s="231" t="s">
        <v>147</v>
      </c>
      <c r="E134" s="238" t="s">
        <v>1</v>
      </c>
      <c r="F134" s="239" t="s">
        <v>446</v>
      </c>
      <c r="G134" s="237"/>
      <c r="H134" s="240">
        <v>-43.719999999999999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147</v>
      </c>
      <c r="AU134" s="246" t="s">
        <v>143</v>
      </c>
      <c r="AV134" s="13" t="s">
        <v>83</v>
      </c>
      <c r="AW134" s="13" t="s">
        <v>31</v>
      </c>
      <c r="AX134" s="13" t="s">
        <v>74</v>
      </c>
      <c r="AY134" s="246" t="s">
        <v>134</v>
      </c>
    </row>
    <row r="135" s="14" customFormat="1">
      <c r="A135" s="14"/>
      <c r="B135" s="247"/>
      <c r="C135" s="248"/>
      <c r="D135" s="231" t="s">
        <v>147</v>
      </c>
      <c r="E135" s="249" t="s">
        <v>1</v>
      </c>
      <c r="F135" s="250" t="s">
        <v>152</v>
      </c>
      <c r="G135" s="248"/>
      <c r="H135" s="251">
        <v>830.73000000000002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147</v>
      </c>
      <c r="AU135" s="257" t="s">
        <v>143</v>
      </c>
      <c r="AV135" s="14" t="s">
        <v>142</v>
      </c>
      <c r="AW135" s="14" t="s">
        <v>31</v>
      </c>
      <c r="AX135" s="14" t="s">
        <v>8</v>
      </c>
      <c r="AY135" s="257" t="s">
        <v>134</v>
      </c>
    </row>
    <row r="136" s="2" customFormat="1" ht="24.15" customHeight="1">
      <c r="A136" s="37"/>
      <c r="B136" s="38"/>
      <c r="C136" s="218" t="s">
        <v>143</v>
      </c>
      <c r="D136" s="218" t="s">
        <v>138</v>
      </c>
      <c r="E136" s="219" t="s">
        <v>139</v>
      </c>
      <c r="F136" s="220" t="s">
        <v>140</v>
      </c>
      <c r="G136" s="221" t="s">
        <v>141</v>
      </c>
      <c r="H136" s="222">
        <v>462.94</v>
      </c>
      <c r="I136" s="223"/>
      <c r="J136" s="222">
        <f>ROUND(I136*H136,0)</f>
        <v>0</v>
      </c>
      <c r="K136" s="224"/>
      <c r="L136" s="43"/>
      <c r="M136" s="225" t="s">
        <v>1</v>
      </c>
      <c r="N136" s="226" t="s">
        <v>39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0.098000000000000004</v>
      </c>
      <c r="T136" s="228">
        <f>S136*H136</f>
        <v>45.368120000000005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142</v>
      </c>
      <c r="AT136" s="229" t="s">
        <v>138</v>
      </c>
      <c r="AU136" s="229" t="s">
        <v>143</v>
      </c>
      <c r="AY136" s="16" t="s">
        <v>134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</v>
      </c>
      <c r="BK136" s="230">
        <f>ROUND(I136*H136,0)</f>
        <v>0</v>
      </c>
      <c r="BL136" s="16" t="s">
        <v>142</v>
      </c>
      <c r="BM136" s="229" t="s">
        <v>447</v>
      </c>
    </row>
    <row r="137" s="2" customFormat="1">
      <c r="A137" s="37"/>
      <c r="B137" s="38"/>
      <c r="C137" s="39"/>
      <c r="D137" s="231" t="s">
        <v>145</v>
      </c>
      <c r="E137" s="39"/>
      <c r="F137" s="232" t="s">
        <v>146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145</v>
      </c>
      <c r="AU137" s="16" t="s">
        <v>143</v>
      </c>
    </row>
    <row r="138" s="13" customFormat="1">
      <c r="A138" s="13"/>
      <c r="B138" s="236"/>
      <c r="C138" s="237"/>
      <c r="D138" s="231" t="s">
        <v>147</v>
      </c>
      <c r="E138" s="238" t="s">
        <v>1</v>
      </c>
      <c r="F138" s="239" t="s">
        <v>448</v>
      </c>
      <c r="G138" s="237"/>
      <c r="H138" s="240">
        <v>771.57000000000005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147</v>
      </c>
      <c r="AU138" s="246" t="s">
        <v>143</v>
      </c>
      <c r="AV138" s="13" t="s">
        <v>83</v>
      </c>
      <c r="AW138" s="13" t="s">
        <v>31</v>
      </c>
      <c r="AX138" s="13" t="s">
        <v>74</v>
      </c>
      <c r="AY138" s="246" t="s">
        <v>134</v>
      </c>
    </row>
    <row r="139" s="13" customFormat="1">
      <c r="A139" s="13"/>
      <c r="B139" s="236"/>
      <c r="C139" s="237"/>
      <c r="D139" s="231" t="s">
        <v>147</v>
      </c>
      <c r="E139" s="238" t="s">
        <v>1</v>
      </c>
      <c r="F139" s="239" t="s">
        <v>449</v>
      </c>
      <c r="G139" s="237"/>
      <c r="H139" s="240">
        <v>-308.63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147</v>
      </c>
      <c r="AU139" s="246" t="s">
        <v>143</v>
      </c>
      <c r="AV139" s="13" t="s">
        <v>83</v>
      </c>
      <c r="AW139" s="13" t="s">
        <v>31</v>
      </c>
      <c r="AX139" s="13" t="s">
        <v>74</v>
      </c>
      <c r="AY139" s="246" t="s">
        <v>134</v>
      </c>
    </row>
    <row r="140" s="14" customFormat="1">
      <c r="A140" s="14"/>
      <c r="B140" s="247"/>
      <c r="C140" s="248"/>
      <c r="D140" s="231" t="s">
        <v>147</v>
      </c>
      <c r="E140" s="249" t="s">
        <v>1</v>
      </c>
      <c r="F140" s="250" t="s">
        <v>152</v>
      </c>
      <c r="G140" s="248"/>
      <c r="H140" s="251">
        <v>462.94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147</v>
      </c>
      <c r="AU140" s="257" t="s">
        <v>143</v>
      </c>
      <c r="AV140" s="14" t="s">
        <v>142</v>
      </c>
      <c r="AW140" s="14" t="s">
        <v>31</v>
      </c>
      <c r="AX140" s="14" t="s">
        <v>8</v>
      </c>
      <c r="AY140" s="257" t="s">
        <v>134</v>
      </c>
    </row>
    <row r="141" s="2" customFormat="1" ht="24.15" customHeight="1">
      <c r="A141" s="37"/>
      <c r="B141" s="38"/>
      <c r="C141" s="218" t="s">
        <v>142</v>
      </c>
      <c r="D141" s="218" t="s">
        <v>138</v>
      </c>
      <c r="E141" s="219" t="s">
        <v>153</v>
      </c>
      <c r="F141" s="220" t="s">
        <v>154</v>
      </c>
      <c r="G141" s="221" t="s">
        <v>141</v>
      </c>
      <c r="H141" s="222">
        <v>308.63</v>
      </c>
      <c r="I141" s="223"/>
      <c r="J141" s="222">
        <f>ROUND(I141*H141,0)</f>
        <v>0</v>
      </c>
      <c r="K141" s="224"/>
      <c r="L141" s="43"/>
      <c r="M141" s="225" t="s">
        <v>1</v>
      </c>
      <c r="N141" s="226" t="s">
        <v>39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0.625</v>
      </c>
      <c r="T141" s="228">
        <f>S141*H141</f>
        <v>192.89375000000001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142</v>
      </c>
      <c r="AT141" s="229" t="s">
        <v>138</v>
      </c>
      <c r="AU141" s="229" t="s">
        <v>143</v>
      </c>
      <c r="AY141" s="16" t="s">
        <v>134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</v>
      </c>
      <c r="BK141" s="230">
        <f>ROUND(I141*H141,0)</f>
        <v>0</v>
      </c>
      <c r="BL141" s="16" t="s">
        <v>142</v>
      </c>
      <c r="BM141" s="229" t="s">
        <v>450</v>
      </c>
    </row>
    <row r="142" s="2" customFormat="1">
      <c r="A142" s="37"/>
      <c r="B142" s="38"/>
      <c r="C142" s="39"/>
      <c r="D142" s="231" t="s">
        <v>145</v>
      </c>
      <c r="E142" s="39"/>
      <c r="F142" s="232" t="s">
        <v>156</v>
      </c>
      <c r="G142" s="39"/>
      <c r="H142" s="39"/>
      <c r="I142" s="233"/>
      <c r="J142" s="39"/>
      <c r="K142" s="39"/>
      <c r="L142" s="43"/>
      <c r="M142" s="234"/>
      <c r="N142" s="23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145</v>
      </c>
      <c r="AU142" s="16" t="s">
        <v>143</v>
      </c>
    </row>
    <row r="143" s="2" customFormat="1" ht="16.5" customHeight="1">
      <c r="A143" s="37"/>
      <c r="B143" s="38"/>
      <c r="C143" s="218" t="s">
        <v>167</v>
      </c>
      <c r="D143" s="218" t="s">
        <v>138</v>
      </c>
      <c r="E143" s="219" t="s">
        <v>174</v>
      </c>
      <c r="F143" s="220" t="s">
        <v>175</v>
      </c>
      <c r="G143" s="221" t="s">
        <v>176</v>
      </c>
      <c r="H143" s="222">
        <v>514.38</v>
      </c>
      <c r="I143" s="223"/>
      <c r="J143" s="222">
        <f>ROUND(I143*H143,0)</f>
        <v>0</v>
      </c>
      <c r="K143" s="224"/>
      <c r="L143" s="43"/>
      <c r="M143" s="225" t="s">
        <v>1</v>
      </c>
      <c r="N143" s="226" t="s">
        <v>39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0.23000000000000001</v>
      </c>
      <c r="T143" s="228">
        <f>S143*H143</f>
        <v>118.3074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142</v>
      </c>
      <c r="AT143" s="229" t="s">
        <v>138</v>
      </c>
      <c r="AU143" s="229" t="s">
        <v>143</v>
      </c>
      <c r="AY143" s="16" t="s">
        <v>134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</v>
      </c>
      <c r="BK143" s="230">
        <f>ROUND(I143*H143,0)</f>
        <v>0</v>
      </c>
      <c r="BL143" s="16" t="s">
        <v>142</v>
      </c>
      <c r="BM143" s="229" t="s">
        <v>451</v>
      </c>
    </row>
    <row r="144" s="2" customFormat="1">
      <c r="A144" s="37"/>
      <c r="B144" s="38"/>
      <c r="C144" s="39"/>
      <c r="D144" s="231" t="s">
        <v>145</v>
      </c>
      <c r="E144" s="39"/>
      <c r="F144" s="232" t="s">
        <v>178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145</v>
      </c>
      <c r="AU144" s="16" t="s">
        <v>143</v>
      </c>
    </row>
    <row r="145" s="13" customFormat="1">
      <c r="A145" s="13"/>
      <c r="B145" s="236"/>
      <c r="C145" s="237"/>
      <c r="D145" s="231" t="s">
        <v>147</v>
      </c>
      <c r="E145" s="238" t="s">
        <v>1</v>
      </c>
      <c r="F145" s="239" t="s">
        <v>452</v>
      </c>
      <c r="G145" s="237"/>
      <c r="H145" s="240">
        <v>514.38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147</v>
      </c>
      <c r="AU145" s="246" t="s">
        <v>143</v>
      </c>
      <c r="AV145" s="13" t="s">
        <v>83</v>
      </c>
      <c r="AW145" s="13" t="s">
        <v>31</v>
      </c>
      <c r="AX145" s="13" t="s">
        <v>8</v>
      </c>
      <c r="AY145" s="246" t="s">
        <v>134</v>
      </c>
    </row>
    <row r="146" s="2" customFormat="1" ht="16.5" customHeight="1">
      <c r="A146" s="37"/>
      <c r="B146" s="38"/>
      <c r="C146" s="218" t="s">
        <v>173</v>
      </c>
      <c r="D146" s="218" t="s">
        <v>138</v>
      </c>
      <c r="E146" s="219" t="s">
        <v>183</v>
      </c>
      <c r="F146" s="220" t="s">
        <v>184</v>
      </c>
      <c r="G146" s="221" t="s">
        <v>176</v>
      </c>
      <c r="H146" s="222">
        <v>514.38</v>
      </c>
      <c r="I146" s="223"/>
      <c r="J146" s="222">
        <f>ROUND(I146*H146,0)</f>
        <v>0</v>
      </c>
      <c r="K146" s="224"/>
      <c r="L146" s="43"/>
      <c r="M146" s="225" t="s">
        <v>1</v>
      </c>
      <c r="N146" s="226" t="s">
        <v>39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0.28999999999999998</v>
      </c>
      <c r="T146" s="228">
        <f>S146*H146</f>
        <v>149.17019999999999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142</v>
      </c>
      <c r="AT146" s="229" t="s">
        <v>138</v>
      </c>
      <c r="AU146" s="229" t="s">
        <v>143</v>
      </c>
      <c r="AY146" s="16" t="s">
        <v>134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</v>
      </c>
      <c r="BK146" s="230">
        <f>ROUND(I146*H146,0)</f>
        <v>0</v>
      </c>
      <c r="BL146" s="16" t="s">
        <v>142</v>
      </c>
      <c r="BM146" s="229" t="s">
        <v>453</v>
      </c>
    </row>
    <row r="147" s="2" customFormat="1">
      <c r="A147" s="37"/>
      <c r="B147" s="38"/>
      <c r="C147" s="39"/>
      <c r="D147" s="231" t="s">
        <v>145</v>
      </c>
      <c r="E147" s="39"/>
      <c r="F147" s="232" t="s">
        <v>186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145</v>
      </c>
      <c r="AU147" s="16" t="s">
        <v>143</v>
      </c>
    </row>
    <row r="148" s="13" customFormat="1">
      <c r="A148" s="13"/>
      <c r="B148" s="236"/>
      <c r="C148" s="237"/>
      <c r="D148" s="231" t="s">
        <v>147</v>
      </c>
      <c r="E148" s="238" t="s">
        <v>1</v>
      </c>
      <c r="F148" s="239" t="s">
        <v>452</v>
      </c>
      <c r="G148" s="237"/>
      <c r="H148" s="240">
        <v>514.38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147</v>
      </c>
      <c r="AU148" s="246" t="s">
        <v>143</v>
      </c>
      <c r="AV148" s="13" t="s">
        <v>83</v>
      </c>
      <c r="AW148" s="13" t="s">
        <v>31</v>
      </c>
      <c r="AX148" s="13" t="s">
        <v>8</v>
      </c>
      <c r="AY148" s="246" t="s">
        <v>134</v>
      </c>
    </row>
    <row r="149" s="12" customFormat="1" ht="20.88" customHeight="1">
      <c r="A149" s="12"/>
      <c r="B149" s="202"/>
      <c r="C149" s="203"/>
      <c r="D149" s="204" t="s">
        <v>73</v>
      </c>
      <c r="E149" s="216" t="s">
        <v>213</v>
      </c>
      <c r="F149" s="216" t="s">
        <v>214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SUM(P150:P152)</f>
        <v>0</v>
      </c>
      <c r="Q149" s="210"/>
      <c r="R149" s="211">
        <f>SUM(R150:R152)</f>
        <v>0</v>
      </c>
      <c r="S149" s="210"/>
      <c r="T149" s="212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</v>
      </c>
      <c r="AT149" s="214" t="s">
        <v>73</v>
      </c>
      <c r="AU149" s="214" t="s">
        <v>83</v>
      </c>
      <c r="AY149" s="213" t="s">
        <v>134</v>
      </c>
      <c r="BK149" s="215">
        <f>SUM(BK150:BK152)</f>
        <v>0</v>
      </c>
    </row>
    <row r="150" s="2" customFormat="1" ht="21.75" customHeight="1">
      <c r="A150" s="37"/>
      <c r="B150" s="38"/>
      <c r="C150" s="218" t="s">
        <v>182</v>
      </c>
      <c r="D150" s="218" t="s">
        <v>138</v>
      </c>
      <c r="E150" s="219" t="s">
        <v>215</v>
      </c>
      <c r="F150" s="220" t="s">
        <v>216</v>
      </c>
      <c r="G150" s="221" t="s">
        <v>141</v>
      </c>
      <c r="H150" s="222">
        <v>874.45000000000005</v>
      </c>
      <c r="I150" s="223"/>
      <c r="J150" s="222">
        <f>ROUND(I150*H150,0)</f>
        <v>0</v>
      </c>
      <c r="K150" s="224"/>
      <c r="L150" s="43"/>
      <c r="M150" s="225" t="s">
        <v>1</v>
      </c>
      <c r="N150" s="226" t="s">
        <v>39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142</v>
      </c>
      <c r="AT150" s="229" t="s">
        <v>138</v>
      </c>
      <c r="AU150" s="229" t="s">
        <v>143</v>
      </c>
      <c r="AY150" s="16" t="s">
        <v>134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</v>
      </c>
      <c r="BK150" s="230">
        <f>ROUND(I150*H150,0)</f>
        <v>0</v>
      </c>
      <c r="BL150" s="16" t="s">
        <v>142</v>
      </c>
      <c r="BM150" s="229" t="s">
        <v>454</v>
      </c>
    </row>
    <row r="151" s="2" customFormat="1">
      <c r="A151" s="37"/>
      <c r="B151" s="38"/>
      <c r="C151" s="39"/>
      <c r="D151" s="231" t="s">
        <v>145</v>
      </c>
      <c r="E151" s="39"/>
      <c r="F151" s="232" t="s">
        <v>218</v>
      </c>
      <c r="G151" s="39"/>
      <c r="H151" s="39"/>
      <c r="I151" s="233"/>
      <c r="J151" s="39"/>
      <c r="K151" s="39"/>
      <c r="L151" s="43"/>
      <c r="M151" s="234"/>
      <c r="N151" s="235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145</v>
      </c>
      <c r="AU151" s="16" t="s">
        <v>143</v>
      </c>
    </row>
    <row r="152" s="13" customFormat="1">
      <c r="A152" s="13"/>
      <c r="B152" s="236"/>
      <c r="C152" s="237"/>
      <c r="D152" s="231" t="s">
        <v>147</v>
      </c>
      <c r="E152" s="238" t="s">
        <v>1</v>
      </c>
      <c r="F152" s="239" t="s">
        <v>445</v>
      </c>
      <c r="G152" s="237"/>
      <c r="H152" s="240">
        <v>874.45000000000005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147</v>
      </c>
      <c r="AU152" s="246" t="s">
        <v>143</v>
      </c>
      <c r="AV152" s="13" t="s">
        <v>83</v>
      </c>
      <c r="AW152" s="13" t="s">
        <v>31</v>
      </c>
      <c r="AX152" s="13" t="s">
        <v>8</v>
      </c>
      <c r="AY152" s="246" t="s">
        <v>134</v>
      </c>
    </row>
    <row r="153" s="12" customFormat="1" ht="22.8" customHeight="1">
      <c r="A153" s="12"/>
      <c r="B153" s="202"/>
      <c r="C153" s="203"/>
      <c r="D153" s="204" t="s">
        <v>73</v>
      </c>
      <c r="E153" s="216" t="s">
        <v>167</v>
      </c>
      <c r="F153" s="216" t="s">
        <v>221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SUM(P154:P180)</f>
        <v>0</v>
      </c>
      <c r="Q153" s="210"/>
      <c r="R153" s="211">
        <f>SUM(R154:R180)</f>
        <v>210.24979400000001</v>
      </c>
      <c r="S153" s="210"/>
      <c r="T153" s="212">
        <f>SUM(T154:T180)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</v>
      </c>
      <c r="AT153" s="214" t="s">
        <v>73</v>
      </c>
      <c r="AU153" s="214" t="s">
        <v>8</v>
      </c>
      <c r="AY153" s="213" t="s">
        <v>134</v>
      </c>
      <c r="BK153" s="215">
        <f>SUM(BK154:BK180)</f>
        <v>0</v>
      </c>
    </row>
    <row r="154" s="2" customFormat="1" ht="21.75" customHeight="1">
      <c r="A154" s="37"/>
      <c r="B154" s="38"/>
      <c r="C154" s="218" t="s">
        <v>189</v>
      </c>
      <c r="D154" s="218" t="s">
        <v>138</v>
      </c>
      <c r="E154" s="219" t="s">
        <v>223</v>
      </c>
      <c r="F154" s="220" t="s">
        <v>224</v>
      </c>
      <c r="G154" s="221" t="s">
        <v>141</v>
      </c>
      <c r="H154" s="222">
        <v>717.75999999999999</v>
      </c>
      <c r="I154" s="223"/>
      <c r="J154" s="222">
        <f>ROUND(I154*H154,0)</f>
        <v>0</v>
      </c>
      <c r="K154" s="224"/>
      <c r="L154" s="43"/>
      <c r="M154" s="225" t="s">
        <v>1</v>
      </c>
      <c r="N154" s="226" t="s">
        <v>39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142</v>
      </c>
      <c r="AT154" s="229" t="s">
        <v>138</v>
      </c>
      <c r="AU154" s="229" t="s">
        <v>83</v>
      </c>
      <c r="AY154" s="16" t="s">
        <v>134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</v>
      </c>
      <c r="BK154" s="230">
        <f>ROUND(I154*H154,0)</f>
        <v>0</v>
      </c>
      <c r="BL154" s="16" t="s">
        <v>142</v>
      </c>
      <c r="BM154" s="229" t="s">
        <v>455</v>
      </c>
    </row>
    <row r="155" s="2" customFormat="1">
      <c r="A155" s="37"/>
      <c r="B155" s="38"/>
      <c r="C155" s="39"/>
      <c r="D155" s="231" t="s">
        <v>145</v>
      </c>
      <c r="E155" s="39"/>
      <c r="F155" s="232" t="s">
        <v>226</v>
      </c>
      <c r="G155" s="39"/>
      <c r="H155" s="39"/>
      <c r="I155" s="233"/>
      <c r="J155" s="39"/>
      <c r="K155" s="39"/>
      <c r="L155" s="43"/>
      <c r="M155" s="234"/>
      <c r="N155" s="23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145</v>
      </c>
      <c r="AU155" s="16" t="s">
        <v>83</v>
      </c>
    </row>
    <row r="156" s="13" customFormat="1">
      <c r="A156" s="13"/>
      <c r="B156" s="236"/>
      <c r="C156" s="237"/>
      <c r="D156" s="231" t="s">
        <v>147</v>
      </c>
      <c r="E156" s="238" t="s">
        <v>1</v>
      </c>
      <c r="F156" s="239" t="s">
        <v>456</v>
      </c>
      <c r="G156" s="237"/>
      <c r="H156" s="240">
        <v>717.75999999999999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147</v>
      </c>
      <c r="AU156" s="246" t="s">
        <v>83</v>
      </c>
      <c r="AV156" s="13" t="s">
        <v>83</v>
      </c>
      <c r="AW156" s="13" t="s">
        <v>31</v>
      </c>
      <c r="AX156" s="13" t="s">
        <v>8</v>
      </c>
      <c r="AY156" s="246" t="s">
        <v>134</v>
      </c>
    </row>
    <row r="157" s="2" customFormat="1" ht="21.75" customHeight="1">
      <c r="A157" s="37"/>
      <c r="B157" s="38"/>
      <c r="C157" s="218" t="s">
        <v>197</v>
      </c>
      <c r="D157" s="218" t="s">
        <v>138</v>
      </c>
      <c r="E157" s="219" t="s">
        <v>231</v>
      </c>
      <c r="F157" s="220" t="s">
        <v>232</v>
      </c>
      <c r="G157" s="221" t="s">
        <v>141</v>
      </c>
      <c r="H157" s="222">
        <v>156.69</v>
      </c>
      <c r="I157" s="223"/>
      <c r="J157" s="222">
        <f>ROUND(I157*H157,0)</f>
        <v>0</v>
      </c>
      <c r="K157" s="224"/>
      <c r="L157" s="43"/>
      <c r="M157" s="225" t="s">
        <v>1</v>
      </c>
      <c r="N157" s="226" t="s">
        <v>39</v>
      </c>
      <c r="O157" s="90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142</v>
      </c>
      <c r="AT157" s="229" t="s">
        <v>138</v>
      </c>
      <c r="AU157" s="229" t="s">
        <v>83</v>
      </c>
      <c r="AY157" s="16" t="s">
        <v>134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</v>
      </c>
      <c r="BK157" s="230">
        <f>ROUND(I157*H157,0)</f>
        <v>0</v>
      </c>
      <c r="BL157" s="16" t="s">
        <v>142</v>
      </c>
      <c r="BM157" s="229" t="s">
        <v>457</v>
      </c>
    </row>
    <row r="158" s="2" customFormat="1">
      <c r="A158" s="37"/>
      <c r="B158" s="38"/>
      <c r="C158" s="39"/>
      <c r="D158" s="231" t="s">
        <v>145</v>
      </c>
      <c r="E158" s="39"/>
      <c r="F158" s="232" t="s">
        <v>234</v>
      </c>
      <c r="G158" s="39"/>
      <c r="H158" s="39"/>
      <c r="I158" s="233"/>
      <c r="J158" s="39"/>
      <c r="K158" s="39"/>
      <c r="L158" s="43"/>
      <c r="M158" s="234"/>
      <c r="N158" s="23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145</v>
      </c>
      <c r="AU158" s="16" t="s">
        <v>83</v>
      </c>
    </row>
    <row r="159" s="13" customFormat="1">
      <c r="A159" s="13"/>
      <c r="B159" s="236"/>
      <c r="C159" s="237"/>
      <c r="D159" s="231" t="s">
        <v>147</v>
      </c>
      <c r="E159" s="238" t="s">
        <v>1</v>
      </c>
      <c r="F159" s="239" t="s">
        <v>458</v>
      </c>
      <c r="G159" s="237"/>
      <c r="H159" s="240">
        <v>156.69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147</v>
      </c>
      <c r="AU159" s="246" t="s">
        <v>83</v>
      </c>
      <c r="AV159" s="13" t="s">
        <v>83</v>
      </c>
      <c r="AW159" s="13" t="s">
        <v>31</v>
      </c>
      <c r="AX159" s="13" t="s">
        <v>8</v>
      </c>
      <c r="AY159" s="246" t="s">
        <v>134</v>
      </c>
    </row>
    <row r="160" s="2" customFormat="1" ht="33" customHeight="1">
      <c r="A160" s="37"/>
      <c r="B160" s="38"/>
      <c r="C160" s="218" t="s">
        <v>202</v>
      </c>
      <c r="D160" s="218" t="s">
        <v>138</v>
      </c>
      <c r="E160" s="219" t="s">
        <v>459</v>
      </c>
      <c r="F160" s="220" t="s">
        <v>460</v>
      </c>
      <c r="G160" s="221" t="s">
        <v>141</v>
      </c>
      <c r="H160" s="222">
        <v>205.75</v>
      </c>
      <c r="I160" s="223"/>
      <c r="J160" s="222">
        <f>ROUND(I160*H160,0)</f>
        <v>0</v>
      </c>
      <c r="K160" s="224"/>
      <c r="L160" s="43"/>
      <c r="M160" s="225" t="s">
        <v>1</v>
      </c>
      <c r="N160" s="226" t="s">
        <v>39</v>
      </c>
      <c r="O160" s="90"/>
      <c r="P160" s="227">
        <f>O160*H160</f>
        <v>0</v>
      </c>
      <c r="Q160" s="227">
        <v>0.12966</v>
      </c>
      <c r="R160" s="227">
        <f>Q160*H160</f>
        <v>26.677544999999999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142</v>
      </c>
      <c r="AT160" s="229" t="s">
        <v>138</v>
      </c>
      <c r="AU160" s="229" t="s">
        <v>83</v>
      </c>
      <c r="AY160" s="16" t="s">
        <v>134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</v>
      </c>
      <c r="BK160" s="230">
        <f>ROUND(I160*H160,0)</f>
        <v>0</v>
      </c>
      <c r="BL160" s="16" t="s">
        <v>142</v>
      </c>
      <c r="BM160" s="229" t="s">
        <v>461</v>
      </c>
    </row>
    <row r="161" s="2" customFormat="1">
      <c r="A161" s="37"/>
      <c r="B161" s="38"/>
      <c r="C161" s="39"/>
      <c r="D161" s="231" t="s">
        <v>145</v>
      </c>
      <c r="E161" s="39"/>
      <c r="F161" s="232" t="s">
        <v>462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145</v>
      </c>
      <c r="AU161" s="16" t="s">
        <v>83</v>
      </c>
    </row>
    <row r="162" s="13" customFormat="1">
      <c r="A162" s="13"/>
      <c r="B162" s="236"/>
      <c r="C162" s="237"/>
      <c r="D162" s="231" t="s">
        <v>147</v>
      </c>
      <c r="E162" s="238" t="s">
        <v>1</v>
      </c>
      <c r="F162" s="239" t="s">
        <v>463</v>
      </c>
      <c r="G162" s="237"/>
      <c r="H162" s="240">
        <v>205.75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147</v>
      </c>
      <c r="AU162" s="246" t="s">
        <v>83</v>
      </c>
      <c r="AV162" s="13" t="s">
        <v>83</v>
      </c>
      <c r="AW162" s="13" t="s">
        <v>31</v>
      </c>
      <c r="AX162" s="13" t="s">
        <v>8</v>
      </c>
      <c r="AY162" s="246" t="s">
        <v>134</v>
      </c>
    </row>
    <row r="163" s="2" customFormat="1" ht="24.15" customHeight="1">
      <c r="A163" s="37"/>
      <c r="B163" s="38"/>
      <c r="C163" s="218" t="s">
        <v>136</v>
      </c>
      <c r="D163" s="218" t="s">
        <v>138</v>
      </c>
      <c r="E163" s="219" t="s">
        <v>244</v>
      </c>
      <c r="F163" s="220" t="s">
        <v>245</v>
      </c>
      <c r="G163" s="221" t="s">
        <v>141</v>
      </c>
      <c r="H163" s="222">
        <v>633.32000000000005</v>
      </c>
      <c r="I163" s="223"/>
      <c r="J163" s="222">
        <f>ROUND(I163*H163,0)</f>
        <v>0</v>
      </c>
      <c r="K163" s="224"/>
      <c r="L163" s="43"/>
      <c r="M163" s="225" t="s">
        <v>1</v>
      </c>
      <c r="N163" s="226" t="s">
        <v>39</v>
      </c>
      <c r="O163" s="90"/>
      <c r="P163" s="227">
        <f>O163*H163</f>
        <v>0</v>
      </c>
      <c r="Q163" s="227">
        <v>0.084250000000000005</v>
      </c>
      <c r="R163" s="227">
        <f>Q163*H163</f>
        <v>53.357210000000009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142</v>
      </c>
      <c r="AT163" s="229" t="s">
        <v>138</v>
      </c>
      <c r="AU163" s="229" t="s">
        <v>83</v>
      </c>
      <c r="AY163" s="16" t="s">
        <v>134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</v>
      </c>
      <c r="BK163" s="230">
        <f>ROUND(I163*H163,0)</f>
        <v>0</v>
      </c>
      <c r="BL163" s="16" t="s">
        <v>142</v>
      </c>
      <c r="BM163" s="229" t="s">
        <v>464</v>
      </c>
    </row>
    <row r="164" s="2" customFormat="1">
      <c r="A164" s="37"/>
      <c r="B164" s="38"/>
      <c r="C164" s="39"/>
      <c r="D164" s="231" t="s">
        <v>145</v>
      </c>
      <c r="E164" s="39"/>
      <c r="F164" s="232" t="s">
        <v>247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145</v>
      </c>
      <c r="AU164" s="16" t="s">
        <v>83</v>
      </c>
    </row>
    <row r="165" s="13" customFormat="1">
      <c r="A165" s="13"/>
      <c r="B165" s="236"/>
      <c r="C165" s="237"/>
      <c r="D165" s="231" t="s">
        <v>147</v>
      </c>
      <c r="E165" s="238" t="s">
        <v>1</v>
      </c>
      <c r="F165" s="239" t="s">
        <v>465</v>
      </c>
      <c r="G165" s="237"/>
      <c r="H165" s="240">
        <v>633.32000000000005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147</v>
      </c>
      <c r="AU165" s="246" t="s">
        <v>83</v>
      </c>
      <c r="AV165" s="13" t="s">
        <v>83</v>
      </c>
      <c r="AW165" s="13" t="s">
        <v>31</v>
      </c>
      <c r="AX165" s="13" t="s">
        <v>8</v>
      </c>
      <c r="AY165" s="246" t="s">
        <v>134</v>
      </c>
    </row>
    <row r="166" s="2" customFormat="1" ht="21.75" customHeight="1">
      <c r="A166" s="37"/>
      <c r="B166" s="38"/>
      <c r="C166" s="258" t="s">
        <v>222</v>
      </c>
      <c r="D166" s="258" t="s">
        <v>203</v>
      </c>
      <c r="E166" s="259" t="s">
        <v>249</v>
      </c>
      <c r="F166" s="260" t="s">
        <v>250</v>
      </c>
      <c r="G166" s="261" t="s">
        <v>141</v>
      </c>
      <c r="H166" s="262">
        <v>696.64999999999998</v>
      </c>
      <c r="I166" s="263"/>
      <c r="J166" s="262">
        <f>ROUND(I166*H166,0)</f>
        <v>0</v>
      </c>
      <c r="K166" s="264"/>
      <c r="L166" s="265"/>
      <c r="M166" s="266" t="s">
        <v>1</v>
      </c>
      <c r="N166" s="267" t="s">
        <v>39</v>
      </c>
      <c r="O166" s="90"/>
      <c r="P166" s="227">
        <f>O166*H166</f>
        <v>0</v>
      </c>
      <c r="Q166" s="227">
        <v>0.13100000000000001</v>
      </c>
      <c r="R166" s="227">
        <f>Q166*H166</f>
        <v>91.261150000000001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189</v>
      </c>
      <c r="AT166" s="229" t="s">
        <v>203</v>
      </c>
      <c r="AU166" s="229" t="s">
        <v>83</v>
      </c>
      <c r="AY166" s="16" t="s">
        <v>134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</v>
      </c>
      <c r="BK166" s="230">
        <f>ROUND(I166*H166,0)</f>
        <v>0</v>
      </c>
      <c r="BL166" s="16" t="s">
        <v>142</v>
      </c>
      <c r="BM166" s="229" t="s">
        <v>466</v>
      </c>
    </row>
    <row r="167" s="2" customFormat="1">
      <c r="A167" s="37"/>
      <c r="B167" s="38"/>
      <c r="C167" s="39"/>
      <c r="D167" s="231" t="s">
        <v>145</v>
      </c>
      <c r="E167" s="39"/>
      <c r="F167" s="232" t="s">
        <v>250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145</v>
      </c>
      <c r="AU167" s="16" t="s">
        <v>83</v>
      </c>
    </row>
    <row r="168" s="13" customFormat="1">
      <c r="A168" s="13"/>
      <c r="B168" s="236"/>
      <c r="C168" s="237"/>
      <c r="D168" s="231" t="s">
        <v>147</v>
      </c>
      <c r="E168" s="238" t="s">
        <v>1</v>
      </c>
      <c r="F168" s="239" t="s">
        <v>467</v>
      </c>
      <c r="G168" s="237"/>
      <c r="H168" s="240">
        <v>696.64999999999998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147</v>
      </c>
      <c r="AU168" s="246" t="s">
        <v>83</v>
      </c>
      <c r="AV168" s="13" t="s">
        <v>83</v>
      </c>
      <c r="AW168" s="13" t="s">
        <v>31</v>
      </c>
      <c r="AX168" s="13" t="s">
        <v>8</v>
      </c>
      <c r="AY168" s="246" t="s">
        <v>134</v>
      </c>
    </row>
    <row r="169" s="2" customFormat="1" ht="24.15" customHeight="1">
      <c r="A169" s="37"/>
      <c r="B169" s="38"/>
      <c r="C169" s="258" t="s">
        <v>230</v>
      </c>
      <c r="D169" s="258" t="s">
        <v>203</v>
      </c>
      <c r="E169" s="259" t="s">
        <v>257</v>
      </c>
      <c r="F169" s="260" t="s">
        <v>258</v>
      </c>
      <c r="G169" s="261" t="s">
        <v>141</v>
      </c>
      <c r="H169" s="262">
        <v>2.6400000000000001</v>
      </c>
      <c r="I169" s="263"/>
      <c r="J169" s="262">
        <f>ROUND(I169*H169,0)</f>
        <v>0</v>
      </c>
      <c r="K169" s="264"/>
      <c r="L169" s="265"/>
      <c r="M169" s="266" t="s">
        <v>1</v>
      </c>
      <c r="N169" s="267" t="s">
        <v>39</v>
      </c>
      <c r="O169" s="90"/>
      <c r="P169" s="227">
        <f>O169*H169</f>
        <v>0</v>
      </c>
      <c r="Q169" s="227">
        <v>0.13100000000000001</v>
      </c>
      <c r="R169" s="227">
        <f>Q169*H169</f>
        <v>0.34584000000000004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189</v>
      </c>
      <c r="AT169" s="229" t="s">
        <v>203</v>
      </c>
      <c r="AU169" s="229" t="s">
        <v>83</v>
      </c>
      <c r="AY169" s="16" t="s">
        <v>134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</v>
      </c>
      <c r="BK169" s="230">
        <f>ROUND(I169*H169,0)</f>
        <v>0</v>
      </c>
      <c r="BL169" s="16" t="s">
        <v>142</v>
      </c>
      <c r="BM169" s="229" t="s">
        <v>468</v>
      </c>
    </row>
    <row r="170" s="2" customFormat="1">
      <c r="A170" s="37"/>
      <c r="B170" s="38"/>
      <c r="C170" s="39"/>
      <c r="D170" s="231" t="s">
        <v>145</v>
      </c>
      <c r="E170" s="39"/>
      <c r="F170" s="232" t="s">
        <v>258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145</v>
      </c>
      <c r="AU170" s="16" t="s">
        <v>83</v>
      </c>
    </row>
    <row r="171" s="13" customFormat="1">
      <c r="A171" s="13"/>
      <c r="B171" s="236"/>
      <c r="C171" s="237"/>
      <c r="D171" s="231" t="s">
        <v>147</v>
      </c>
      <c r="E171" s="238" t="s">
        <v>1</v>
      </c>
      <c r="F171" s="239" t="s">
        <v>469</v>
      </c>
      <c r="G171" s="237"/>
      <c r="H171" s="240">
        <v>2.6400000000000001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147</v>
      </c>
      <c r="AU171" s="246" t="s">
        <v>83</v>
      </c>
      <c r="AV171" s="13" t="s">
        <v>83</v>
      </c>
      <c r="AW171" s="13" t="s">
        <v>31</v>
      </c>
      <c r="AX171" s="13" t="s">
        <v>8</v>
      </c>
      <c r="AY171" s="246" t="s">
        <v>134</v>
      </c>
    </row>
    <row r="172" s="2" customFormat="1" ht="24.15" customHeight="1">
      <c r="A172" s="37"/>
      <c r="B172" s="38"/>
      <c r="C172" s="218" t="s">
        <v>237</v>
      </c>
      <c r="D172" s="218" t="s">
        <v>138</v>
      </c>
      <c r="E172" s="219" t="s">
        <v>265</v>
      </c>
      <c r="F172" s="220" t="s">
        <v>266</v>
      </c>
      <c r="G172" s="221" t="s">
        <v>141</v>
      </c>
      <c r="H172" s="222">
        <v>138.25999999999999</v>
      </c>
      <c r="I172" s="223"/>
      <c r="J172" s="222">
        <f>ROUND(I172*H172,0)</f>
        <v>0</v>
      </c>
      <c r="K172" s="224"/>
      <c r="L172" s="43"/>
      <c r="M172" s="225" t="s">
        <v>1</v>
      </c>
      <c r="N172" s="226" t="s">
        <v>39</v>
      </c>
      <c r="O172" s="90"/>
      <c r="P172" s="227">
        <f>O172*H172</f>
        <v>0</v>
      </c>
      <c r="Q172" s="227">
        <v>0.085650000000000004</v>
      </c>
      <c r="R172" s="227">
        <f>Q172*H172</f>
        <v>11.841969000000001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142</v>
      </c>
      <c r="AT172" s="229" t="s">
        <v>138</v>
      </c>
      <c r="AU172" s="229" t="s">
        <v>83</v>
      </c>
      <c r="AY172" s="16" t="s">
        <v>134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</v>
      </c>
      <c r="BK172" s="230">
        <f>ROUND(I172*H172,0)</f>
        <v>0</v>
      </c>
      <c r="BL172" s="16" t="s">
        <v>142</v>
      </c>
      <c r="BM172" s="229" t="s">
        <v>470</v>
      </c>
    </row>
    <row r="173" s="2" customFormat="1">
      <c r="A173" s="37"/>
      <c r="B173" s="38"/>
      <c r="C173" s="39"/>
      <c r="D173" s="231" t="s">
        <v>145</v>
      </c>
      <c r="E173" s="39"/>
      <c r="F173" s="232" t="s">
        <v>268</v>
      </c>
      <c r="G173" s="39"/>
      <c r="H173" s="39"/>
      <c r="I173" s="233"/>
      <c r="J173" s="39"/>
      <c r="K173" s="39"/>
      <c r="L173" s="43"/>
      <c r="M173" s="234"/>
      <c r="N173" s="23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145</v>
      </c>
      <c r="AU173" s="16" t="s">
        <v>83</v>
      </c>
    </row>
    <row r="174" s="13" customFormat="1">
      <c r="A174" s="13"/>
      <c r="B174" s="236"/>
      <c r="C174" s="237"/>
      <c r="D174" s="231" t="s">
        <v>147</v>
      </c>
      <c r="E174" s="238" t="s">
        <v>1</v>
      </c>
      <c r="F174" s="239" t="s">
        <v>471</v>
      </c>
      <c r="G174" s="237"/>
      <c r="H174" s="240">
        <v>138.25999999999999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147</v>
      </c>
      <c r="AU174" s="246" t="s">
        <v>83</v>
      </c>
      <c r="AV174" s="13" t="s">
        <v>83</v>
      </c>
      <c r="AW174" s="13" t="s">
        <v>31</v>
      </c>
      <c r="AX174" s="13" t="s">
        <v>8</v>
      </c>
      <c r="AY174" s="246" t="s">
        <v>134</v>
      </c>
    </row>
    <row r="175" s="2" customFormat="1" ht="21.75" customHeight="1">
      <c r="A175" s="37"/>
      <c r="B175" s="38"/>
      <c r="C175" s="258" t="s">
        <v>9</v>
      </c>
      <c r="D175" s="258" t="s">
        <v>203</v>
      </c>
      <c r="E175" s="259" t="s">
        <v>271</v>
      </c>
      <c r="F175" s="260" t="s">
        <v>272</v>
      </c>
      <c r="G175" s="261" t="s">
        <v>141</v>
      </c>
      <c r="H175" s="262">
        <v>111.53</v>
      </c>
      <c r="I175" s="263"/>
      <c r="J175" s="262">
        <f>ROUND(I175*H175,0)</f>
        <v>0</v>
      </c>
      <c r="K175" s="264"/>
      <c r="L175" s="265"/>
      <c r="M175" s="266" t="s">
        <v>1</v>
      </c>
      <c r="N175" s="267" t="s">
        <v>39</v>
      </c>
      <c r="O175" s="90"/>
      <c r="P175" s="227">
        <f>O175*H175</f>
        <v>0</v>
      </c>
      <c r="Q175" s="227">
        <v>0.17599999999999999</v>
      </c>
      <c r="R175" s="227">
        <f>Q175*H175</f>
        <v>19.629279999999998</v>
      </c>
      <c r="S175" s="227">
        <v>0</v>
      </c>
      <c r="T175" s="22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9" t="s">
        <v>189</v>
      </c>
      <c r="AT175" s="229" t="s">
        <v>203</v>
      </c>
      <c r="AU175" s="229" t="s">
        <v>83</v>
      </c>
      <c r="AY175" s="16" t="s">
        <v>134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6" t="s">
        <v>8</v>
      </c>
      <c r="BK175" s="230">
        <f>ROUND(I175*H175,0)</f>
        <v>0</v>
      </c>
      <c r="BL175" s="16" t="s">
        <v>142</v>
      </c>
      <c r="BM175" s="229" t="s">
        <v>472</v>
      </c>
    </row>
    <row r="176" s="2" customFormat="1">
      <c r="A176" s="37"/>
      <c r="B176" s="38"/>
      <c r="C176" s="39"/>
      <c r="D176" s="231" t="s">
        <v>145</v>
      </c>
      <c r="E176" s="39"/>
      <c r="F176" s="232" t="s">
        <v>272</v>
      </c>
      <c r="G176" s="39"/>
      <c r="H176" s="39"/>
      <c r="I176" s="233"/>
      <c r="J176" s="39"/>
      <c r="K176" s="39"/>
      <c r="L176" s="43"/>
      <c r="M176" s="234"/>
      <c r="N176" s="235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145</v>
      </c>
      <c r="AU176" s="16" t="s">
        <v>83</v>
      </c>
    </row>
    <row r="177" s="13" customFormat="1">
      <c r="A177" s="13"/>
      <c r="B177" s="236"/>
      <c r="C177" s="237"/>
      <c r="D177" s="231" t="s">
        <v>147</v>
      </c>
      <c r="E177" s="238" t="s">
        <v>1</v>
      </c>
      <c r="F177" s="239" t="s">
        <v>473</v>
      </c>
      <c r="G177" s="237"/>
      <c r="H177" s="240">
        <v>111.53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147</v>
      </c>
      <c r="AU177" s="246" t="s">
        <v>83</v>
      </c>
      <c r="AV177" s="13" t="s">
        <v>83</v>
      </c>
      <c r="AW177" s="13" t="s">
        <v>31</v>
      </c>
      <c r="AX177" s="13" t="s">
        <v>8</v>
      </c>
      <c r="AY177" s="246" t="s">
        <v>134</v>
      </c>
    </row>
    <row r="178" s="2" customFormat="1" ht="24.15" customHeight="1">
      <c r="A178" s="37"/>
      <c r="B178" s="38"/>
      <c r="C178" s="258" t="s">
        <v>412</v>
      </c>
      <c r="D178" s="258" t="s">
        <v>203</v>
      </c>
      <c r="E178" s="259" t="s">
        <v>277</v>
      </c>
      <c r="F178" s="260" t="s">
        <v>278</v>
      </c>
      <c r="G178" s="261" t="s">
        <v>141</v>
      </c>
      <c r="H178" s="262">
        <v>40.549999999999997</v>
      </c>
      <c r="I178" s="263"/>
      <c r="J178" s="262">
        <f>ROUND(I178*H178,0)</f>
        <v>0</v>
      </c>
      <c r="K178" s="264"/>
      <c r="L178" s="265"/>
      <c r="M178" s="266" t="s">
        <v>1</v>
      </c>
      <c r="N178" s="267" t="s">
        <v>39</v>
      </c>
      <c r="O178" s="90"/>
      <c r="P178" s="227">
        <f>O178*H178</f>
        <v>0</v>
      </c>
      <c r="Q178" s="227">
        <v>0.17599999999999999</v>
      </c>
      <c r="R178" s="227">
        <f>Q178*H178</f>
        <v>7.1367999999999991</v>
      </c>
      <c r="S178" s="227">
        <v>0</v>
      </c>
      <c r="T178" s="22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9" t="s">
        <v>189</v>
      </c>
      <c r="AT178" s="229" t="s">
        <v>203</v>
      </c>
      <c r="AU178" s="229" t="s">
        <v>83</v>
      </c>
      <c r="AY178" s="16" t="s">
        <v>134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8</v>
      </c>
      <c r="BK178" s="230">
        <f>ROUND(I178*H178,0)</f>
        <v>0</v>
      </c>
      <c r="BL178" s="16" t="s">
        <v>142</v>
      </c>
      <c r="BM178" s="229" t="s">
        <v>474</v>
      </c>
    </row>
    <row r="179" s="2" customFormat="1">
      <c r="A179" s="37"/>
      <c r="B179" s="38"/>
      <c r="C179" s="39"/>
      <c r="D179" s="231" t="s">
        <v>145</v>
      </c>
      <c r="E179" s="39"/>
      <c r="F179" s="232" t="s">
        <v>258</v>
      </c>
      <c r="G179" s="39"/>
      <c r="H179" s="39"/>
      <c r="I179" s="233"/>
      <c r="J179" s="39"/>
      <c r="K179" s="39"/>
      <c r="L179" s="43"/>
      <c r="M179" s="234"/>
      <c r="N179" s="23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145</v>
      </c>
      <c r="AU179" s="16" t="s">
        <v>83</v>
      </c>
    </row>
    <row r="180" s="13" customFormat="1">
      <c r="A180" s="13"/>
      <c r="B180" s="236"/>
      <c r="C180" s="237"/>
      <c r="D180" s="231" t="s">
        <v>147</v>
      </c>
      <c r="E180" s="238" t="s">
        <v>1</v>
      </c>
      <c r="F180" s="239" t="s">
        <v>475</v>
      </c>
      <c r="G180" s="237"/>
      <c r="H180" s="240">
        <v>40.549999999999997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147</v>
      </c>
      <c r="AU180" s="246" t="s">
        <v>83</v>
      </c>
      <c r="AV180" s="13" t="s">
        <v>83</v>
      </c>
      <c r="AW180" s="13" t="s">
        <v>31</v>
      </c>
      <c r="AX180" s="13" t="s">
        <v>8</v>
      </c>
      <c r="AY180" s="246" t="s">
        <v>134</v>
      </c>
    </row>
    <row r="181" s="12" customFormat="1" ht="22.8" customHeight="1">
      <c r="A181" s="12"/>
      <c r="B181" s="202"/>
      <c r="C181" s="203"/>
      <c r="D181" s="204" t="s">
        <v>73</v>
      </c>
      <c r="E181" s="216" t="s">
        <v>197</v>
      </c>
      <c r="F181" s="216" t="s">
        <v>282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P182+P183+P184</f>
        <v>0</v>
      </c>
      <c r="Q181" s="210"/>
      <c r="R181" s="211">
        <f>R182+R183+R184</f>
        <v>213.89081080000003</v>
      </c>
      <c r="S181" s="210"/>
      <c r="T181" s="212">
        <f>T182+T183+T184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</v>
      </c>
      <c r="AT181" s="214" t="s">
        <v>73</v>
      </c>
      <c r="AU181" s="214" t="s">
        <v>8</v>
      </c>
      <c r="AY181" s="213" t="s">
        <v>134</v>
      </c>
      <c r="BK181" s="215">
        <f>BK182+BK183+BK184</f>
        <v>0</v>
      </c>
    </row>
    <row r="182" s="2" customFormat="1" ht="16.5" customHeight="1">
      <c r="A182" s="37"/>
      <c r="B182" s="38"/>
      <c r="C182" s="218" t="s">
        <v>417</v>
      </c>
      <c r="D182" s="218" t="s">
        <v>138</v>
      </c>
      <c r="E182" s="219" t="s">
        <v>409</v>
      </c>
      <c r="F182" s="220" t="s">
        <v>476</v>
      </c>
      <c r="G182" s="221" t="s">
        <v>292</v>
      </c>
      <c r="H182" s="222">
        <v>4</v>
      </c>
      <c r="I182" s="223"/>
      <c r="J182" s="222">
        <f>ROUND(I182*H182,0)</f>
        <v>0</v>
      </c>
      <c r="K182" s="224"/>
      <c r="L182" s="43"/>
      <c r="M182" s="225" t="s">
        <v>1</v>
      </c>
      <c r="N182" s="226" t="s">
        <v>39</v>
      </c>
      <c r="O182" s="90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142</v>
      </c>
      <c r="AT182" s="229" t="s">
        <v>138</v>
      </c>
      <c r="AU182" s="229" t="s">
        <v>83</v>
      </c>
      <c r="AY182" s="16" t="s">
        <v>134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</v>
      </c>
      <c r="BK182" s="230">
        <f>ROUND(I182*H182,0)</f>
        <v>0</v>
      </c>
      <c r="BL182" s="16" t="s">
        <v>142</v>
      </c>
      <c r="BM182" s="229" t="s">
        <v>477</v>
      </c>
    </row>
    <row r="183" s="2" customFormat="1">
      <c r="A183" s="37"/>
      <c r="B183" s="38"/>
      <c r="C183" s="39"/>
      <c r="D183" s="231" t="s">
        <v>145</v>
      </c>
      <c r="E183" s="39"/>
      <c r="F183" s="232" t="s">
        <v>476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145</v>
      </c>
      <c r="AU183" s="16" t="s">
        <v>83</v>
      </c>
    </row>
    <row r="184" s="12" customFormat="1" ht="20.88" customHeight="1">
      <c r="A184" s="12"/>
      <c r="B184" s="202"/>
      <c r="C184" s="203"/>
      <c r="D184" s="204" t="s">
        <v>73</v>
      </c>
      <c r="E184" s="216" t="s">
        <v>309</v>
      </c>
      <c r="F184" s="216" t="s">
        <v>310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SUM(P185:P205)</f>
        <v>0</v>
      </c>
      <c r="Q184" s="210"/>
      <c r="R184" s="211">
        <f>SUM(R185:R205)</f>
        <v>213.89081080000003</v>
      </c>
      <c r="S184" s="210"/>
      <c r="T184" s="212">
        <f>SUM(T185:T205)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</v>
      </c>
      <c r="AT184" s="214" t="s">
        <v>73</v>
      </c>
      <c r="AU184" s="214" t="s">
        <v>83</v>
      </c>
      <c r="AY184" s="213" t="s">
        <v>134</v>
      </c>
      <c r="BK184" s="215">
        <f>SUM(BK185:BK205)</f>
        <v>0</v>
      </c>
    </row>
    <row r="185" s="2" customFormat="1" ht="37.8" customHeight="1">
      <c r="A185" s="37"/>
      <c r="B185" s="38"/>
      <c r="C185" s="218" t="s">
        <v>422</v>
      </c>
      <c r="D185" s="218" t="s">
        <v>138</v>
      </c>
      <c r="E185" s="219" t="s">
        <v>312</v>
      </c>
      <c r="F185" s="220" t="s">
        <v>313</v>
      </c>
      <c r="G185" s="221" t="s">
        <v>176</v>
      </c>
      <c r="H185" s="222">
        <v>556.38</v>
      </c>
      <c r="I185" s="223"/>
      <c r="J185" s="222">
        <f>ROUND(I185*H185,0)</f>
        <v>0</v>
      </c>
      <c r="K185" s="224"/>
      <c r="L185" s="43"/>
      <c r="M185" s="225" t="s">
        <v>1</v>
      </c>
      <c r="N185" s="226" t="s">
        <v>39</v>
      </c>
      <c r="O185" s="90"/>
      <c r="P185" s="227">
        <f>O185*H185</f>
        <v>0</v>
      </c>
      <c r="Q185" s="227">
        <v>0.15540000000000001</v>
      </c>
      <c r="R185" s="227">
        <f>Q185*H185</f>
        <v>86.461452000000008</v>
      </c>
      <c r="S185" s="227">
        <v>0</v>
      </c>
      <c r="T185" s="228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9" t="s">
        <v>142</v>
      </c>
      <c r="AT185" s="229" t="s">
        <v>138</v>
      </c>
      <c r="AU185" s="229" t="s">
        <v>143</v>
      </c>
      <c r="AY185" s="16" t="s">
        <v>134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6" t="s">
        <v>8</v>
      </c>
      <c r="BK185" s="230">
        <f>ROUND(I185*H185,0)</f>
        <v>0</v>
      </c>
      <c r="BL185" s="16" t="s">
        <v>142</v>
      </c>
      <c r="BM185" s="229" t="s">
        <v>478</v>
      </c>
    </row>
    <row r="186" s="2" customFormat="1">
      <c r="A186" s="37"/>
      <c r="B186" s="38"/>
      <c r="C186" s="39"/>
      <c r="D186" s="231" t="s">
        <v>145</v>
      </c>
      <c r="E186" s="39"/>
      <c r="F186" s="232" t="s">
        <v>315</v>
      </c>
      <c r="G186" s="39"/>
      <c r="H186" s="39"/>
      <c r="I186" s="233"/>
      <c r="J186" s="39"/>
      <c r="K186" s="39"/>
      <c r="L186" s="43"/>
      <c r="M186" s="234"/>
      <c r="N186" s="235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145</v>
      </c>
      <c r="AU186" s="16" t="s">
        <v>143</v>
      </c>
    </row>
    <row r="187" s="13" customFormat="1">
      <c r="A187" s="13"/>
      <c r="B187" s="236"/>
      <c r="C187" s="237"/>
      <c r="D187" s="231" t="s">
        <v>147</v>
      </c>
      <c r="E187" s="238" t="s">
        <v>1</v>
      </c>
      <c r="F187" s="239" t="s">
        <v>479</v>
      </c>
      <c r="G187" s="237"/>
      <c r="H187" s="240">
        <v>514.38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147</v>
      </c>
      <c r="AU187" s="246" t="s">
        <v>143</v>
      </c>
      <c r="AV187" s="13" t="s">
        <v>83</v>
      </c>
      <c r="AW187" s="13" t="s">
        <v>31</v>
      </c>
      <c r="AX187" s="13" t="s">
        <v>74</v>
      </c>
      <c r="AY187" s="246" t="s">
        <v>134</v>
      </c>
    </row>
    <row r="188" s="13" customFormat="1">
      <c r="A188" s="13"/>
      <c r="B188" s="236"/>
      <c r="C188" s="237"/>
      <c r="D188" s="231" t="s">
        <v>147</v>
      </c>
      <c r="E188" s="238" t="s">
        <v>1</v>
      </c>
      <c r="F188" s="239" t="s">
        <v>362</v>
      </c>
      <c r="G188" s="237"/>
      <c r="H188" s="240">
        <v>42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147</v>
      </c>
      <c r="AU188" s="246" t="s">
        <v>143</v>
      </c>
      <c r="AV188" s="13" t="s">
        <v>83</v>
      </c>
      <c r="AW188" s="13" t="s">
        <v>31</v>
      </c>
      <c r="AX188" s="13" t="s">
        <v>74</v>
      </c>
      <c r="AY188" s="246" t="s">
        <v>134</v>
      </c>
    </row>
    <row r="189" s="14" customFormat="1">
      <c r="A189" s="14"/>
      <c r="B189" s="247"/>
      <c r="C189" s="248"/>
      <c r="D189" s="231" t="s">
        <v>147</v>
      </c>
      <c r="E189" s="249" t="s">
        <v>1</v>
      </c>
      <c r="F189" s="250" t="s">
        <v>152</v>
      </c>
      <c r="G189" s="248"/>
      <c r="H189" s="251">
        <v>556.38</v>
      </c>
      <c r="I189" s="252"/>
      <c r="J189" s="248"/>
      <c r="K189" s="248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147</v>
      </c>
      <c r="AU189" s="257" t="s">
        <v>143</v>
      </c>
      <c r="AV189" s="14" t="s">
        <v>142</v>
      </c>
      <c r="AW189" s="14" t="s">
        <v>31</v>
      </c>
      <c r="AX189" s="14" t="s">
        <v>8</v>
      </c>
      <c r="AY189" s="257" t="s">
        <v>134</v>
      </c>
    </row>
    <row r="190" s="2" customFormat="1" ht="16.5" customHeight="1">
      <c r="A190" s="37"/>
      <c r="B190" s="38"/>
      <c r="C190" s="258" t="s">
        <v>243</v>
      </c>
      <c r="D190" s="258" t="s">
        <v>203</v>
      </c>
      <c r="E190" s="259" t="s">
        <v>317</v>
      </c>
      <c r="F190" s="260" t="s">
        <v>318</v>
      </c>
      <c r="G190" s="261" t="s">
        <v>176</v>
      </c>
      <c r="H190" s="262">
        <v>470.38</v>
      </c>
      <c r="I190" s="263"/>
      <c r="J190" s="262">
        <f>ROUND(I190*H190,0)</f>
        <v>0</v>
      </c>
      <c r="K190" s="264"/>
      <c r="L190" s="265"/>
      <c r="M190" s="266" t="s">
        <v>1</v>
      </c>
      <c r="N190" s="267" t="s">
        <v>39</v>
      </c>
      <c r="O190" s="90"/>
      <c r="P190" s="227">
        <f>O190*H190</f>
        <v>0</v>
      </c>
      <c r="Q190" s="227">
        <v>0.081000000000000003</v>
      </c>
      <c r="R190" s="227">
        <f>Q190*H190</f>
        <v>38.10078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189</v>
      </c>
      <c r="AT190" s="229" t="s">
        <v>203</v>
      </c>
      <c r="AU190" s="229" t="s">
        <v>143</v>
      </c>
      <c r="AY190" s="16" t="s">
        <v>134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</v>
      </c>
      <c r="BK190" s="230">
        <f>ROUND(I190*H190,0)</f>
        <v>0</v>
      </c>
      <c r="BL190" s="16" t="s">
        <v>142</v>
      </c>
      <c r="BM190" s="229" t="s">
        <v>480</v>
      </c>
    </row>
    <row r="191" s="2" customFormat="1">
      <c r="A191" s="37"/>
      <c r="B191" s="38"/>
      <c r="C191" s="39"/>
      <c r="D191" s="231" t="s">
        <v>145</v>
      </c>
      <c r="E191" s="39"/>
      <c r="F191" s="232" t="s">
        <v>318</v>
      </c>
      <c r="G191" s="39"/>
      <c r="H191" s="39"/>
      <c r="I191" s="233"/>
      <c r="J191" s="39"/>
      <c r="K191" s="39"/>
      <c r="L191" s="43"/>
      <c r="M191" s="234"/>
      <c r="N191" s="23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145</v>
      </c>
      <c r="AU191" s="16" t="s">
        <v>143</v>
      </c>
    </row>
    <row r="192" s="13" customFormat="1">
      <c r="A192" s="13"/>
      <c r="B192" s="236"/>
      <c r="C192" s="237"/>
      <c r="D192" s="231" t="s">
        <v>147</v>
      </c>
      <c r="E192" s="238" t="s">
        <v>1</v>
      </c>
      <c r="F192" s="239" t="s">
        <v>481</v>
      </c>
      <c r="G192" s="237"/>
      <c r="H192" s="240">
        <v>470.38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147</v>
      </c>
      <c r="AU192" s="246" t="s">
        <v>143</v>
      </c>
      <c r="AV192" s="13" t="s">
        <v>83</v>
      </c>
      <c r="AW192" s="13" t="s">
        <v>31</v>
      </c>
      <c r="AX192" s="13" t="s">
        <v>8</v>
      </c>
      <c r="AY192" s="246" t="s">
        <v>134</v>
      </c>
    </row>
    <row r="193" s="2" customFormat="1" ht="24.15" customHeight="1">
      <c r="A193" s="37"/>
      <c r="B193" s="38"/>
      <c r="C193" s="258" t="s">
        <v>7</v>
      </c>
      <c r="D193" s="258" t="s">
        <v>203</v>
      </c>
      <c r="E193" s="259" t="s">
        <v>323</v>
      </c>
      <c r="F193" s="260" t="s">
        <v>324</v>
      </c>
      <c r="G193" s="261" t="s">
        <v>176</v>
      </c>
      <c r="H193" s="262">
        <v>44</v>
      </c>
      <c r="I193" s="263"/>
      <c r="J193" s="262">
        <f>ROUND(I193*H193,0)</f>
        <v>0</v>
      </c>
      <c r="K193" s="264"/>
      <c r="L193" s="265"/>
      <c r="M193" s="266" t="s">
        <v>1</v>
      </c>
      <c r="N193" s="267" t="s">
        <v>39</v>
      </c>
      <c r="O193" s="90"/>
      <c r="P193" s="227">
        <f>O193*H193</f>
        <v>0</v>
      </c>
      <c r="Q193" s="227">
        <v>0.048300000000000003</v>
      </c>
      <c r="R193" s="227">
        <f>Q193*H193</f>
        <v>2.1252</v>
      </c>
      <c r="S193" s="227">
        <v>0</v>
      </c>
      <c r="T193" s="228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9" t="s">
        <v>189</v>
      </c>
      <c r="AT193" s="229" t="s">
        <v>203</v>
      </c>
      <c r="AU193" s="229" t="s">
        <v>143</v>
      </c>
      <c r="AY193" s="16" t="s">
        <v>134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6" t="s">
        <v>8</v>
      </c>
      <c r="BK193" s="230">
        <f>ROUND(I193*H193,0)</f>
        <v>0</v>
      </c>
      <c r="BL193" s="16" t="s">
        <v>142</v>
      </c>
      <c r="BM193" s="229" t="s">
        <v>482</v>
      </c>
    </row>
    <row r="194" s="2" customFormat="1">
      <c r="A194" s="37"/>
      <c r="B194" s="38"/>
      <c r="C194" s="39"/>
      <c r="D194" s="231" t="s">
        <v>145</v>
      </c>
      <c r="E194" s="39"/>
      <c r="F194" s="232" t="s">
        <v>324</v>
      </c>
      <c r="G194" s="39"/>
      <c r="H194" s="39"/>
      <c r="I194" s="233"/>
      <c r="J194" s="39"/>
      <c r="K194" s="39"/>
      <c r="L194" s="43"/>
      <c r="M194" s="234"/>
      <c r="N194" s="235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145</v>
      </c>
      <c r="AU194" s="16" t="s">
        <v>143</v>
      </c>
    </row>
    <row r="195" s="2" customFormat="1" ht="16.5" customHeight="1">
      <c r="A195" s="37"/>
      <c r="B195" s="38"/>
      <c r="C195" s="258" t="s">
        <v>256</v>
      </c>
      <c r="D195" s="258" t="s">
        <v>203</v>
      </c>
      <c r="E195" s="259" t="s">
        <v>327</v>
      </c>
      <c r="F195" s="260" t="s">
        <v>328</v>
      </c>
      <c r="G195" s="261" t="s">
        <v>176</v>
      </c>
      <c r="H195" s="262">
        <v>514.38</v>
      </c>
      <c r="I195" s="263"/>
      <c r="J195" s="262">
        <f>ROUND(I195*H195,0)</f>
        <v>0</v>
      </c>
      <c r="K195" s="264"/>
      <c r="L195" s="265"/>
      <c r="M195" s="266" t="s">
        <v>1</v>
      </c>
      <c r="N195" s="267" t="s">
        <v>39</v>
      </c>
      <c r="O195" s="90"/>
      <c r="P195" s="227">
        <f>O195*H195</f>
        <v>0</v>
      </c>
      <c r="Q195" s="227">
        <v>0.058000000000000003</v>
      </c>
      <c r="R195" s="227">
        <f>Q195*H195</f>
        <v>29.834040000000002</v>
      </c>
      <c r="S195" s="227">
        <v>0</v>
      </c>
      <c r="T195" s="22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9" t="s">
        <v>189</v>
      </c>
      <c r="AT195" s="229" t="s">
        <v>203</v>
      </c>
      <c r="AU195" s="229" t="s">
        <v>143</v>
      </c>
      <c r="AY195" s="16" t="s">
        <v>134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6" t="s">
        <v>8</v>
      </c>
      <c r="BK195" s="230">
        <f>ROUND(I195*H195,0)</f>
        <v>0</v>
      </c>
      <c r="BL195" s="16" t="s">
        <v>142</v>
      </c>
      <c r="BM195" s="229" t="s">
        <v>483</v>
      </c>
    </row>
    <row r="196" s="2" customFormat="1">
      <c r="A196" s="37"/>
      <c r="B196" s="38"/>
      <c r="C196" s="39"/>
      <c r="D196" s="231" t="s">
        <v>145</v>
      </c>
      <c r="E196" s="39"/>
      <c r="F196" s="232" t="s">
        <v>328</v>
      </c>
      <c r="G196" s="39"/>
      <c r="H196" s="39"/>
      <c r="I196" s="233"/>
      <c r="J196" s="39"/>
      <c r="K196" s="39"/>
      <c r="L196" s="43"/>
      <c r="M196" s="234"/>
      <c r="N196" s="235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145</v>
      </c>
      <c r="AU196" s="16" t="s">
        <v>143</v>
      </c>
    </row>
    <row r="197" s="13" customFormat="1">
      <c r="A197" s="13"/>
      <c r="B197" s="236"/>
      <c r="C197" s="237"/>
      <c r="D197" s="231" t="s">
        <v>147</v>
      </c>
      <c r="E197" s="238" t="s">
        <v>1</v>
      </c>
      <c r="F197" s="239" t="s">
        <v>479</v>
      </c>
      <c r="G197" s="237"/>
      <c r="H197" s="240">
        <v>514.38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147</v>
      </c>
      <c r="AU197" s="246" t="s">
        <v>143</v>
      </c>
      <c r="AV197" s="13" t="s">
        <v>83</v>
      </c>
      <c r="AW197" s="13" t="s">
        <v>31</v>
      </c>
      <c r="AX197" s="13" t="s">
        <v>8</v>
      </c>
      <c r="AY197" s="246" t="s">
        <v>134</v>
      </c>
    </row>
    <row r="198" s="2" customFormat="1" ht="24.15" customHeight="1">
      <c r="A198" s="37"/>
      <c r="B198" s="38"/>
      <c r="C198" s="258" t="s">
        <v>316</v>
      </c>
      <c r="D198" s="258" t="s">
        <v>203</v>
      </c>
      <c r="E198" s="259" t="s">
        <v>332</v>
      </c>
      <c r="F198" s="260" t="s">
        <v>333</v>
      </c>
      <c r="G198" s="261" t="s">
        <v>176</v>
      </c>
      <c r="H198" s="262">
        <v>42</v>
      </c>
      <c r="I198" s="263"/>
      <c r="J198" s="262">
        <f>ROUND(I198*H198,0)</f>
        <v>0</v>
      </c>
      <c r="K198" s="264"/>
      <c r="L198" s="265"/>
      <c r="M198" s="266" t="s">
        <v>1</v>
      </c>
      <c r="N198" s="267" t="s">
        <v>39</v>
      </c>
      <c r="O198" s="90"/>
      <c r="P198" s="227">
        <f>O198*H198</f>
        <v>0</v>
      </c>
      <c r="Q198" s="227">
        <v>0.064000000000000001</v>
      </c>
      <c r="R198" s="227">
        <f>Q198*H198</f>
        <v>2.6880000000000002</v>
      </c>
      <c r="S198" s="227">
        <v>0</v>
      </c>
      <c r="T198" s="22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9" t="s">
        <v>189</v>
      </c>
      <c r="AT198" s="229" t="s">
        <v>203</v>
      </c>
      <c r="AU198" s="229" t="s">
        <v>143</v>
      </c>
      <c r="AY198" s="16" t="s">
        <v>134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6" t="s">
        <v>8</v>
      </c>
      <c r="BK198" s="230">
        <f>ROUND(I198*H198,0)</f>
        <v>0</v>
      </c>
      <c r="BL198" s="16" t="s">
        <v>142</v>
      </c>
      <c r="BM198" s="229" t="s">
        <v>484</v>
      </c>
    </row>
    <row r="199" s="2" customFormat="1">
      <c r="A199" s="37"/>
      <c r="B199" s="38"/>
      <c r="C199" s="39"/>
      <c r="D199" s="231" t="s">
        <v>145</v>
      </c>
      <c r="E199" s="39"/>
      <c r="F199" s="232" t="s">
        <v>333</v>
      </c>
      <c r="G199" s="39"/>
      <c r="H199" s="39"/>
      <c r="I199" s="233"/>
      <c r="J199" s="39"/>
      <c r="K199" s="39"/>
      <c r="L199" s="43"/>
      <c r="M199" s="234"/>
      <c r="N199" s="235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145</v>
      </c>
      <c r="AU199" s="16" t="s">
        <v>143</v>
      </c>
    </row>
    <row r="200" s="2" customFormat="1" ht="37.8" customHeight="1">
      <c r="A200" s="37"/>
      <c r="B200" s="38"/>
      <c r="C200" s="218" t="s">
        <v>264</v>
      </c>
      <c r="D200" s="218" t="s">
        <v>138</v>
      </c>
      <c r="E200" s="219" t="s">
        <v>336</v>
      </c>
      <c r="F200" s="220" t="s">
        <v>337</v>
      </c>
      <c r="G200" s="221" t="s">
        <v>176</v>
      </c>
      <c r="H200" s="222">
        <v>422.20999999999998</v>
      </c>
      <c r="I200" s="223"/>
      <c r="J200" s="222">
        <f>ROUND(I200*H200,0)</f>
        <v>0</v>
      </c>
      <c r="K200" s="224"/>
      <c r="L200" s="43"/>
      <c r="M200" s="225" t="s">
        <v>1</v>
      </c>
      <c r="N200" s="226" t="s">
        <v>39</v>
      </c>
      <c r="O200" s="90"/>
      <c r="P200" s="227">
        <f>O200*H200</f>
        <v>0</v>
      </c>
      <c r="Q200" s="227">
        <v>0.1295</v>
      </c>
      <c r="R200" s="227">
        <f>Q200*H200</f>
        <v>54.676195</v>
      </c>
      <c r="S200" s="227">
        <v>0</v>
      </c>
      <c r="T200" s="22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9" t="s">
        <v>142</v>
      </c>
      <c r="AT200" s="229" t="s">
        <v>138</v>
      </c>
      <c r="AU200" s="229" t="s">
        <v>143</v>
      </c>
      <c r="AY200" s="16" t="s">
        <v>134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6" t="s">
        <v>8</v>
      </c>
      <c r="BK200" s="230">
        <f>ROUND(I200*H200,0)</f>
        <v>0</v>
      </c>
      <c r="BL200" s="16" t="s">
        <v>142</v>
      </c>
      <c r="BM200" s="229" t="s">
        <v>485</v>
      </c>
    </row>
    <row r="201" s="2" customFormat="1">
      <c r="A201" s="37"/>
      <c r="B201" s="38"/>
      <c r="C201" s="39"/>
      <c r="D201" s="231" t="s">
        <v>145</v>
      </c>
      <c r="E201" s="39"/>
      <c r="F201" s="232" t="s">
        <v>339</v>
      </c>
      <c r="G201" s="39"/>
      <c r="H201" s="39"/>
      <c r="I201" s="233"/>
      <c r="J201" s="39"/>
      <c r="K201" s="39"/>
      <c r="L201" s="43"/>
      <c r="M201" s="234"/>
      <c r="N201" s="235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145</v>
      </c>
      <c r="AU201" s="16" t="s">
        <v>143</v>
      </c>
    </row>
    <row r="202" s="13" customFormat="1">
      <c r="A202" s="13"/>
      <c r="B202" s="236"/>
      <c r="C202" s="237"/>
      <c r="D202" s="231" t="s">
        <v>147</v>
      </c>
      <c r="E202" s="238" t="s">
        <v>1</v>
      </c>
      <c r="F202" s="239" t="s">
        <v>486</v>
      </c>
      <c r="G202" s="237"/>
      <c r="H202" s="240">
        <v>422.20999999999998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147</v>
      </c>
      <c r="AU202" s="246" t="s">
        <v>143</v>
      </c>
      <c r="AV202" s="13" t="s">
        <v>83</v>
      </c>
      <c r="AW202" s="13" t="s">
        <v>31</v>
      </c>
      <c r="AX202" s="13" t="s">
        <v>8</v>
      </c>
      <c r="AY202" s="246" t="s">
        <v>134</v>
      </c>
    </row>
    <row r="203" s="2" customFormat="1" ht="16.5" customHeight="1">
      <c r="A203" s="37"/>
      <c r="B203" s="38"/>
      <c r="C203" s="218" t="s">
        <v>276</v>
      </c>
      <c r="D203" s="218" t="s">
        <v>138</v>
      </c>
      <c r="E203" s="219" t="s">
        <v>341</v>
      </c>
      <c r="F203" s="220" t="s">
        <v>342</v>
      </c>
      <c r="G203" s="221" t="s">
        <v>176</v>
      </c>
      <c r="H203" s="222">
        <v>514.38</v>
      </c>
      <c r="I203" s="223"/>
      <c r="J203" s="222">
        <f>ROUND(I203*H203,0)</f>
        <v>0</v>
      </c>
      <c r="K203" s="224"/>
      <c r="L203" s="43"/>
      <c r="M203" s="225" t="s">
        <v>1</v>
      </c>
      <c r="N203" s="226" t="s">
        <v>39</v>
      </c>
      <c r="O203" s="90"/>
      <c r="P203" s="227">
        <f>O203*H203</f>
        <v>0</v>
      </c>
      <c r="Q203" s="227">
        <v>1.0000000000000001E-05</v>
      </c>
      <c r="R203" s="227">
        <f>Q203*H203</f>
        <v>0.0051438000000000005</v>
      </c>
      <c r="S203" s="227">
        <v>0</v>
      </c>
      <c r="T203" s="22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9" t="s">
        <v>142</v>
      </c>
      <c r="AT203" s="229" t="s">
        <v>138</v>
      </c>
      <c r="AU203" s="229" t="s">
        <v>143</v>
      </c>
      <c r="AY203" s="16" t="s">
        <v>134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6" t="s">
        <v>8</v>
      </c>
      <c r="BK203" s="230">
        <f>ROUND(I203*H203,0)</f>
        <v>0</v>
      </c>
      <c r="BL203" s="16" t="s">
        <v>142</v>
      </c>
      <c r="BM203" s="229" t="s">
        <v>487</v>
      </c>
    </row>
    <row r="204" s="2" customFormat="1">
      <c r="A204" s="37"/>
      <c r="B204" s="38"/>
      <c r="C204" s="39"/>
      <c r="D204" s="231" t="s">
        <v>145</v>
      </c>
      <c r="E204" s="39"/>
      <c r="F204" s="232" t="s">
        <v>344</v>
      </c>
      <c r="G204" s="39"/>
      <c r="H204" s="39"/>
      <c r="I204" s="233"/>
      <c r="J204" s="39"/>
      <c r="K204" s="39"/>
      <c r="L204" s="43"/>
      <c r="M204" s="234"/>
      <c r="N204" s="235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145</v>
      </c>
      <c r="AU204" s="16" t="s">
        <v>143</v>
      </c>
    </row>
    <row r="205" s="13" customFormat="1">
      <c r="A205" s="13"/>
      <c r="B205" s="236"/>
      <c r="C205" s="237"/>
      <c r="D205" s="231" t="s">
        <v>147</v>
      </c>
      <c r="E205" s="238" t="s">
        <v>1</v>
      </c>
      <c r="F205" s="239" t="s">
        <v>479</v>
      </c>
      <c r="G205" s="237"/>
      <c r="H205" s="240">
        <v>514.38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147</v>
      </c>
      <c r="AU205" s="246" t="s">
        <v>143</v>
      </c>
      <c r="AV205" s="13" t="s">
        <v>83</v>
      </c>
      <c r="AW205" s="13" t="s">
        <v>31</v>
      </c>
      <c r="AX205" s="13" t="s">
        <v>8</v>
      </c>
      <c r="AY205" s="246" t="s">
        <v>134</v>
      </c>
    </row>
    <row r="206" s="12" customFormat="1" ht="22.8" customHeight="1">
      <c r="A206" s="12"/>
      <c r="B206" s="202"/>
      <c r="C206" s="203"/>
      <c r="D206" s="204" t="s">
        <v>73</v>
      </c>
      <c r="E206" s="216" t="s">
        <v>345</v>
      </c>
      <c r="F206" s="216" t="s">
        <v>346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SUM(P207:P218)</f>
        <v>0</v>
      </c>
      <c r="Q206" s="210"/>
      <c r="R206" s="211">
        <f>SUM(R207:R218)</f>
        <v>0</v>
      </c>
      <c r="S206" s="210"/>
      <c r="T206" s="212">
        <f>SUM(T207:T218)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</v>
      </c>
      <c r="AT206" s="214" t="s">
        <v>73</v>
      </c>
      <c r="AU206" s="214" t="s">
        <v>8</v>
      </c>
      <c r="AY206" s="213" t="s">
        <v>134</v>
      </c>
      <c r="BK206" s="215">
        <f>SUM(BK207:BK218)</f>
        <v>0</v>
      </c>
    </row>
    <row r="207" s="2" customFormat="1" ht="33" customHeight="1">
      <c r="A207" s="37"/>
      <c r="B207" s="38"/>
      <c r="C207" s="218" t="s">
        <v>283</v>
      </c>
      <c r="D207" s="218" t="s">
        <v>138</v>
      </c>
      <c r="E207" s="219" t="s">
        <v>348</v>
      </c>
      <c r="F207" s="220" t="s">
        <v>349</v>
      </c>
      <c r="G207" s="221" t="s">
        <v>211</v>
      </c>
      <c r="H207" s="222">
        <v>767.63999999999999</v>
      </c>
      <c r="I207" s="223"/>
      <c r="J207" s="222">
        <f>ROUND(I207*H207,0)</f>
        <v>0</v>
      </c>
      <c r="K207" s="224"/>
      <c r="L207" s="43"/>
      <c r="M207" s="225" t="s">
        <v>1</v>
      </c>
      <c r="N207" s="226" t="s">
        <v>39</v>
      </c>
      <c r="O207" s="90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9" t="s">
        <v>142</v>
      </c>
      <c r="AT207" s="229" t="s">
        <v>138</v>
      </c>
      <c r="AU207" s="229" t="s">
        <v>83</v>
      </c>
      <c r="AY207" s="16" t="s">
        <v>134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6" t="s">
        <v>8</v>
      </c>
      <c r="BK207" s="230">
        <f>ROUND(I207*H207,0)</f>
        <v>0</v>
      </c>
      <c r="BL207" s="16" t="s">
        <v>142</v>
      </c>
      <c r="BM207" s="229" t="s">
        <v>488</v>
      </c>
    </row>
    <row r="208" s="2" customFormat="1">
      <c r="A208" s="37"/>
      <c r="B208" s="38"/>
      <c r="C208" s="39"/>
      <c r="D208" s="231" t="s">
        <v>145</v>
      </c>
      <c r="E208" s="39"/>
      <c r="F208" s="232" t="s">
        <v>351</v>
      </c>
      <c r="G208" s="39"/>
      <c r="H208" s="39"/>
      <c r="I208" s="233"/>
      <c r="J208" s="39"/>
      <c r="K208" s="39"/>
      <c r="L208" s="43"/>
      <c r="M208" s="234"/>
      <c r="N208" s="235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145</v>
      </c>
      <c r="AU208" s="16" t="s">
        <v>83</v>
      </c>
    </row>
    <row r="209" s="2" customFormat="1" ht="21.75" customHeight="1">
      <c r="A209" s="37"/>
      <c r="B209" s="38"/>
      <c r="C209" s="218" t="s">
        <v>289</v>
      </c>
      <c r="D209" s="218" t="s">
        <v>138</v>
      </c>
      <c r="E209" s="219" t="s">
        <v>353</v>
      </c>
      <c r="F209" s="220" t="s">
        <v>354</v>
      </c>
      <c r="G209" s="221" t="s">
        <v>211</v>
      </c>
      <c r="H209" s="222">
        <v>46058.400000000001</v>
      </c>
      <c r="I209" s="223"/>
      <c r="J209" s="222">
        <f>ROUND(I209*H209,0)</f>
        <v>0</v>
      </c>
      <c r="K209" s="224"/>
      <c r="L209" s="43"/>
      <c r="M209" s="225" t="s">
        <v>1</v>
      </c>
      <c r="N209" s="226" t="s">
        <v>39</v>
      </c>
      <c r="O209" s="90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9" t="s">
        <v>142</v>
      </c>
      <c r="AT209" s="229" t="s">
        <v>138</v>
      </c>
      <c r="AU209" s="229" t="s">
        <v>83</v>
      </c>
      <c r="AY209" s="16" t="s">
        <v>134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</v>
      </c>
      <c r="BK209" s="230">
        <f>ROUND(I209*H209,0)</f>
        <v>0</v>
      </c>
      <c r="BL209" s="16" t="s">
        <v>142</v>
      </c>
      <c r="BM209" s="229" t="s">
        <v>489</v>
      </c>
    </row>
    <row r="210" s="2" customFormat="1">
      <c r="A210" s="37"/>
      <c r="B210" s="38"/>
      <c r="C210" s="39"/>
      <c r="D210" s="231" t="s">
        <v>145</v>
      </c>
      <c r="E210" s="39"/>
      <c r="F210" s="232" t="s">
        <v>356</v>
      </c>
      <c r="G210" s="39"/>
      <c r="H210" s="39"/>
      <c r="I210" s="233"/>
      <c r="J210" s="39"/>
      <c r="K210" s="39"/>
      <c r="L210" s="43"/>
      <c r="M210" s="234"/>
      <c r="N210" s="235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145</v>
      </c>
      <c r="AU210" s="16" t="s">
        <v>83</v>
      </c>
    </row>
    <row r="211" s="2" customFormat="1" ht="24.15" customHeight="1">
      <c r="A211" s="37"/>
      <c r="B211" s="38"/>
      <c r="C211" s="218" t="s">
        <v>294</v>
      </c>
      <c r="D211" s="218" t="s">
        <v>138</v>
      </c>
      <c r="E211" s="219" t="s">
        <v>358</v>
      </c>
      <c r="F211" s="220" t="s">
        <v>359</v>
      </c>
      <c r="G211" s="221" t="s">
        <v>211</v>
      </c>
      <c r="H211" s="222">
        <v>767.63999999999999</v>
      </c>
      <c r="I211" s="223"/>
      <c r="J211" s="222">
        <f>ROUND(I211*H211,0)</f>
        <v>0</v>
      </c>
      <c r="K211" s="224"/>
      <c r="L211" s="43"/>
      <c r="M211" s="225" t="s">
        <v>1</v>
      </c>
      <c r="N211" s="226" t="s">
        <v>39</v>
      </c>
      <c r="O211" s="90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9" t="s">
        <v>142</v>
      </c>
      <c r="AT211" s="229" t="s">
        <v>138</v>
      </c>
      <c r="AU211" s="229" t="s">
        <v>83</v>
      </c>
      <c r="AY211" s="16" t="s">
        <v>134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6" t="s">
        <v>8</v>
      </c>
      <c r="BK211" s="230">
        <f>ROUND(I211*H211,0)</f>
        <v>0</v>
      </c>
      <c r="BL211" s="16" t="s">
        <v>142</v>
      </c>
      <c r="BM211" s="229" t="s">
        <v>490</v>
      </c>
    </row>
    <row r="212" s="2" customFormat="1">
      <c r="A212" s="37"/>
      <c r="B212" s="38"/>
      <c r="C212" s="39"/>
      <c r="D212" s="231" t="s">
        <v>145</v>
      </c>
      <c r="E212" s="39"/>
      <c r="F212" s="232" t="s">
        <v>361</v>
      </c>
      <c r="G212" s="39"/>
      <c r="H212" s="39"/>
      <c r="I212" s="233"/>
      <c r="J212" s="39"/>
      <c r="K212" s="39"/>
      <c r="L212" s="43"/>
      <c r="M212" s="234"/>
      <c r="N212" s="235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145</v>
      </c>
      <c r="AU212" s="16" t="s">
        <v>83</v>
      </c>
    </row>
    <row r="213" s="2" customFormat="1" ht="33" customHeight="1">
      <c r="A213" s="37"/>
      <c r="B213" s="38"/>
      <c r="C213" s="218" t="s">
        <v>300</v>
      </c>
      <c r="D213" s="218" t="s">
        <v>138</v>
      </c>
      <c r="E213" s="219" t="s">
        <v>363</v>
      </c>
      <c r="F213" s="220" t="s">
        <v>364</v>
      </c>
      <c r="G213" s="221" t="s">
        <v>211</v>
      </c>
      <c r="H213" s="222">
        <v>460.37</v>
      </c>
      <c r="I213" s="223"/>
      <c r="J213" s="222">
        <f>ROUND(I213*H213,0)</f>
        <v>0</v>
      </c>
      <c r="K213" s="224"/>
      <c r="L213" s="43"/>
      <c r="M213" s="225" t="s">
        <v>1</v>
      </c>
      <c r="N213" s="226" t="s">
        <v>39</v>
      </c>
      <c r="O213" s="90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9" t="s">
        <v>142</v>
      </c>
      <c r="AT213" s="229" t="s">
        <v>138</v>
      </c>
      <c r="AU213" s="229" t="s">
        <v>83</v>
      </c>
      <c r="AY213" s="16" t="s">
        <v>134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6" t="s">
        <v>8</v>
      </c>
      <c r="BK213" s="230">
        <f>ROUND(I213*H213,0)</f>
        <v>0</v>
      </c>
      <c r="BL213" s="16" t="s">
        <v>142</v>
      </c>
      <c r="BM213" s="229" t="s">
        <v>491</v>
      </c>
    </row>
    <row r="214" s="2" customFormat="1">
      <c r="A214" s="37"/>
      <c r="B214" s="38"/>
      <c r="C214" s="39"/>
      <c r="D214" s="231" t="s">
        <v>145</v>
      </c>
      <c r="E214" s="39"/>
      <c r="F214" s="232" t="s">
        <v>366</v>
      </c>
      <c r="G214" s="39"/>
      <c r="H214" s="39"/>
      <c r="I214" s="233"/>
      <c r="J214" s="39"/>
      <c r="K214" s="39"/>
      <c r="L214" s="43"/>
      <c r="M214" s="234"/>
      <c r="N214" s="235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145</v>
      </c>
      <c r="AU214" s="16" t="s">
        <v>83</v>
      </c>
    </row>
    <row r="215" s="2" customFormat="1" ht="33" customHeight="1">
      <c r="A215" s="37"/>
      <c r="B215" s="38"/>
      <c r="C215" s="218" t="s">
        <v>305</v>
      </c>
      <c r="D215" s="218" t="s">
        <v>138</v>
      </c>
      <c r="E215" s="219" t="s">
        <v>368</v>
      </c>
      <c r="F215" s="220" t="s">
        <v>369</v>
      </c>
      <c r="G215" s="221" t="s">
        <v>211</v>
      </c>
      <c r="H215" s="222">
        <v>45.359999999999999</v>
      </c>
      <c r="I215" s="223"/>
      <c r="J215" s="222">
        <f>ROUND(I215*H215,0)</f>
        <v>0</v>
      </c>
      <c r="K215" s="224"/>
      <c r="L215" s="43"/>
      <c r="M215" s="225" t="s">
        <v>1</v>
      </c>
      <c r="N215" s="226" t="s">
        <v>39</v>
      </c>
      <c r="O215" s="90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9" t="s">
        <v>142</v>
      </c>
      <c r="AT215" s="229" t="s">
        <v>138</v>
      </c>
      <c r="AU215" s="229" t="s">
        <v>83</v>
      </c>
      <c r="AY215" s="16" t="s">
        <v>134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6" t="s">
        <v>8</v>
      </c>
      <c r="BK215" s="230">
        <f>ROUND(I215*H215,0)</f>
        <v>0</v>
      </c>
      <c r="BL215" s="16" t="s">
        <v>142</v>
      </c>
      <c r="BM215" s="229" t="s">
        <v>492</v>
      </c>
    </row>
    <row r="216" s="2" customFormat="1">
      <c r="A216" s="37"/>
      <c r="B216" s="38"/>
      <c r="C216" s="39"/>
      <c r="D216" s="231" t="s">
        <v>145</v>
      </c>
      <c r="E216" s="39"/>
      <c r="F216" s="232" t="s">
        <v>371</v>
      </c>
      <c r="G216" s="39"/>
      <c r="H216" s="39"/>
      <c r="I216" s="233"/>
      <c r="J216" s="39"/>
      <c r="K216" s="39"/>
      <c r="L216" s="43"/>
      <c r="M216" s="234"/>
      <c r="N216" s="235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145</v>
      </c>
      <c r="AU216" s="16" t="s">
        <v>83</v>
      </c>
    </row>
    <row r="217" s="2" customFormat="1" ht="24.15" customHeight="1">
      <c r="A217" s="37"/>
      <c r="B217" s="38"/>
      <c r="C217" s="218" t="s">
        <v>439</v>
      </c>
      <c r="D217" s="218" t="s">
        <v>138</v>
      </c>
      <c r="E217" s="219" t="s">
        <v>372</v>
      </c>
      <c r="F217" s="220" t="s">
        <v>373</v>
      </c>
      <c r="G217" s="221" t="s">
        <v>211</v>
      </c>
      <c r="H217" s="222">
        <v>261.88999999999999</v>
      </c>
      <c r="I217" s="223"/>
      <c r="J217" s="222">
        <f>ROUND(I217*H217,0)</f>
        <v>0</v>
      </c>
      <c r="K217" s="224"/>
      <c r="L217" s="43"/>
      <c r="M217" s="225" t="s">
        <v>1</v>
      </c>
      <c r="N217" s="226" t="s">
        <v>39</v>
      </c>
      <c r="O217" s="90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9" t="s">
        <v>142</v>
      </c>
      <c r="AT217" s="229" t="s">
        <v>138</v>
      </c>
      <c r="AU217" s="229" t="s">
        <v>83</v>
      </c>
      <c r="AY217" s="16" t="s">
        <v>134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6" t="s">
        <v>8</v>
      </c>
      <c r="BK217" s="230">
        <f>ROUND(I217*H217,0)</f>
        <v>0</v>
      </c>
      <c r="BL217" s="16" t="s">
        <v>142</v>
      </c>
      <c r="BM217" s="229" t="s">
        <v>493</v>
      </c>
    </row>
    <row r="218" s="2" customFormat="1">
      <c r="A218" s="37"/>
      <c r="B218" s="38"/>
      <c r="C218" s="39"/>
      <c r="D218" s="231" t="s">
        <v>145</v>
      </c>
      <c r="E218" s="39"/>
      <c r="F218" s="232" t="s">
        <v>375</v>
      </c>
      <c r="G218" s="39"/>
      <c r="H218" s="39"/>
      <c r="I218" s="233"/>
      <c r="J218" s="39"/>
      <c r="K218" s="39"/>
      <c r="L218" s="43"/>
      <c r="M218" s="234"/>
      <c r="N218" s="235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145</v>
      </c>
      <c r="AU218" s="16" t="s">
        <v>83</v>
      </c>
    </row>
    <row r="219" s="12" customFormat="1" ht="22.8" customHeight="1">
      <c r="A219" s="12"/>
      <c r="B219" s="202"/>
      <c r="C219" s="203"/>
      <c r="D219" s="204" t="s">
        <v>73</v>
      </c>
      <c r="E219" s="216" t="s">
        <v>376</v>
      </c>
      <c r="F219" s="216" t="s">
        <v>377</v>
      </c>
      <c r="G219" s="203"/>
      <c r="H219" s="203"/>
      <c r="I219" s="206"/>
      <c r="J219" s="217">
        <f>BK219</f>
        <v>0</v>
      </c>
      <c r="K219" s="203"/>
      <c r="L219" s="208"/>
      <c r="M219" s="209"/>
      <c r="N219" s="210"/>
      <c r="O219" s="210"/>
      <c r="P219" s="211">
        <f>SUM(P220:P221)</f>
        <v>0</v>
      </c>
      <c r="Q219" s="210"/>
      <c r="R219" s="211">
        <f>SUM(R220:R221)</f>
        <v>0</v>
      </c>
      <c r="S219" s="210"/>
      <c r="T219" s="212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3" t="s">
        <v>8</v>
      </c>
      <c r="AT219" s="214" t="s">
        <v>73</v>
      </c>
      <c r="AU219" s="214" t="s">
        <v>8</v>
      </c>
      <c r="AY219" s="213" t="s">
        <v>134</v>
      </c>
      <c r="BK219" s="215">
        <f>SUM(BK220:BK221)</f>
        <v>0</v>
      </c>
    </row>
    <row r="220" s="2" customFormat="1" ht="24.15" customHeight="1">
      <c r="A220" s="37"/>
      <c r="B220" s="38"/>
      <c r="C220" s="218" t="s">
        <v>311</v>
      </c>
      <c r="D220" s="218" t="s">
        <v>138</v>
      </c>
      <c r="E220" s="219" t="s">
        <v>379</v>
      </c>
      <c r="F220" s="220" t="s">
        <v>380</v>
      </c>
      <c r="G220" s="221" t="s">
        <v>211</v>
      </c>
      <c r="H220" s="222">
        <v>424.13999999999999</v>
      </c>
      <c r="I220" s="223"/>
      <c r="J220" s="222">
        <f>ROUND(I220*H220,0)</f>
        <v>0</v>
      </c>
      <c r="K220" s="224"/>
      <c r="L220" s="43"/>
      <c r="M220" s="225" t="s">
        <v>1</v>
      </c>
      <c r="N220" s="226" t="s">
        <v>39</v>
      </c>
      <c r="O220" s="90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9" t="s">
        <v>142</v>
      </c>
      <c r="AT220" s="229" t="s">
        <v>138</v>
      </c>
      <c r="AU220" s="229" t="s">
        <v>83</v>
      </c>
      <c r="AY220" s="16" t="s">
        <v>134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6" t="s">
        <v>8</v>
      </c>
      <c r="BK220" s="230">
        <f>ROUND(I220*H220,0)</f>
        <v>0</v>
      </c>
      <c r="BL220" s="16" t="s">
        <v>142</v>
      </c>
      <c r="BM220" s="229" t="s">
        <v>494</v>
      </c>
    </row>
    <row r="221" s="2" customFormat="1">
      <c r="A221" s="37"/>
      <c r="B221" s="38"/>
      <c r="C221" s="39"/>
      <c r="D221" s="231" t="s">
        <v>145</v>
      </c>
      <c r="E221" s="39"/>
      <c r="F221" s="232" t="s">
        <v>382</v>
      </c>
      <c r="G221" s="39"/>
      <c r="H221" s="39"/>
      <c r="I221" s="233"/>
      <c r="J221" s="39"/>
      <c r="K221" s="39"/>
      <c r="L221" s="43"/>
      <c r="M221" s="268"/>
      <c r="N221" s="269"/>
      <c r="O221" s="270"/>
      <c r="P221" s="270"/>
      <c r="Q221" s="270"/>
      <c r="R221" s="270"/>
      <c r="S221" s="270"/>
      <c r="T221" s="27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145</v>
      </c>
      <c r="AU221" s="16" t="s">
        <v>83</v>
      </c>
    </row>
    <row r="222" s="2" customFormat="1" ht="6.96" customHeight="1">
      <c r="A222" s="37"/>
      <c r="B222" s="65"/>
      <c r="C222" s="66"/>
      <c r="D222" s="66"/>
      <c r="E222" s="66"/>
      <c r="F222" s="66"/>
      <c r="G222" s="66"/>
      <c r="H222" s="66"/>
      <c r="I222" s="66"/>
      <c r="J222" s="66"/>
      <c r="K222" s="66"/>
      <c r="L222" s="43"/>
      <c r="M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</row>
  </sheetData>
  <sheetProtection sheet="1" autoFilter="0" formatColumns="0" formatRows="0" objects="1" scenarios="1" spinCount="100000" saltValue="YcpdJaAbssMHWFvOGDJnSigqIAGAM1Q0tXR45XngS3SH6VV6tAvJA4O1/bzZU/Qr1LeM2Y96vfDGF0FIiiGf9A==" hashValue="QaaTDXD4+tN1AJFiABksZZdCEhv06J1BUJYKm2jE2bnf4lKyKiqcqQR6Y3evmWbZuYX6g3pFl1fsHf7UgYu5TQ==" algorithmName="SHA-512" password="CC35"/>
  <autoFilter ref="C124:K22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ROUND((SUM(BE125:BE210)),  0)</f>
        <v>0</v>
      </c>
      <c r="G33" s="37"/>
      <c r="H33" s="37"/>
      <c r="I33" s="154">
        <v>0.20999999999999999</v>
      </c>
      <c r="J33" s="153">
        <f>ROUND(((SUM(BE125:BE210))*I33),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ROUND((SUM(BF125:BF210)),  0)</f>
        <v>0</v>
      </c>
      <c r="G34" s="37"/>
      <c r="H34" s="37"/>
      <c r="I34" s="154">
        <v>0.14999999999999999</v>
      </c>
      <c r="J34" s="153">
        <f>ROUND(((SUM(BF125:BF210))*I34),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ROUND((SUM(BG125:BG210)),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ROUND((SUM(BH125:BH210)),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ROUND((SUM(BI125:BI210)),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 xml:space="preserve">SO 104 - PŘÍČNÁ 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J148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J173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J195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J208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 xml:space="preserve">SO 104 - PŘÍČNÁ 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259.34003710000002</v>
      </c>
      <c r="S125" s="103"/>
      <c r="T125" s="200">
        <f>T126</f>
        <v>421.97811999999999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P127+P148+P170+P195+P208</f>
        <v>0</v>
      </c>
      <c r="Q126" s="210"/>
      <c r="R126" s="211">
        <f>R127+R148+R170+R195+R208</f>
        <v>259.34003710000002</v>
      </c>
      <c r="S126" s="210"/>
      <c r="T126" s="212">
        <f>T127+T148+T170+T195+T208</f>
        <v>421.97811999999999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BK127+BK148+BK170+BK195+BK208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P128+P144</f>
        <v>0</v>
      </c>
      <c r="Q127" s="210"/>
      <c r="R127" s="211">
        <f>R128+R144</f>
        <v>0</v>
      </c>
      <c r="S127" s="210"/>
      <c r="T127" s="212">
        <f>T128+T144</f>
        <v>421.97811999999999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BK128+BK144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SUM(P129:P143)</f>
        <v>0</v>
      </c>
      <c r="Q128" s="210"/>
      <c r="R128" s="211">
        <f>SUM(R129:R143)</f>
        <v>0</v>
      </c>
      <c r="S128" s="210"/>
      <c r="T128" s="212">
        <f>SUM(T129:T143)</f>
        <v>421.97811999999999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SUM(BK129:BK143)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163</v>
      </c>
      <c r="F129" s="220" t="s">
        <v>164</v>
      </c>
      <c r="G129" s="221" t="s">
        <v>141</v>
      </c>
      <c r="H129" s="222">
        <v>27.850000000000001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8.0764999999999993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496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166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2" customFormat="1" ht="24.15" customHeight="1">
      <c r="A131" s="37"/>
      <c r="B131" s="38"/>
      <c r="C131" s="218" t="s">
        <v>83</v>
      </c>
      <c r="D131" s="218" t="s">
        <v>138</v>
      </c>
      <c r="E131" s="219" t="s">
        <v>157</v>
      </c>
      <c r="F131" s="220" t="s">
        <v>158</v>
      </c>
      <c r="G131" s="221" t="s">
        <v>141</v>
      </c>
      <c r="H131" s="222">
        <v>557.01999999999998</v>
      </c>
      <c r="I131" s="223"/>
      <c r="J131" s="222">
        <f>ROUND(I131*H131,0)</f>
        <v>0</v>
      </c>
      <c r="K131" s="224"/>
      <c r="L131" s="43"/>
      <c r="M131" s="225" t="s">
        <v>1</v>
      </c>
      <c r="N131" s="226" t="s">
        <v>39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0.29999999999999999</v>
      </c>
      <c r="T131" s="228">
        <f>S131*H131</f>
        <v>167.106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142</v>
      </c>
      <c r="AT131" s="229" t="s">
        <v>138</v>
      </c>
      <c r="AU131" s="229" t="s">
        <v>143</v>
      </c>
      <c r="AY131" s="16" t="s">
        <v>134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</v>
      </c>
      <c r="BK131" s="230">
        <f>ROUND(I131*H131,0)</f>
        <v>0</v>
      </c>
      <c r="BL131" s="16" t="s">
        <v>142</v>
      </c>
      <c r="BM131" s="229" t="s">
        <v>497</v>
      </c>
    </row>
    <row r="132" s="2" customFormat="1">
      <c r="A132" s="37"/>
      <c r="B132" s="38"/>
      <c r="C132" s="39"/>
      <c r="D132" s="231" t="s">
        <v>145</v>
      </c>
      <c r="E132" s="39"/>
      <c r="F132" s="232" t="s">
        <v>160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145</v>
      </c>
      <c r="AU132" s="16" t="s">
        <v>143</v>
      </c>
    </row>
    <row r="133" s="13" customFormat="1">
      <c r="A133" s="13"/>
      <c r="B133" s="236"/>
      <c r="C133" s="237"/>
      <c r="D133" s="231" t="s">
        <v>147</v>
      </c>
      <c r="E133" s="238" t="s">
        <v>1</v>
      </c>
      <c r="F133" s="239" t="s">
        <v>498</v>
      </c>
      <c r="G133" s="237"/>
      <c r="H133" s="240">
        <v>557.01999999999998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147</v>
      </c>
      <c r="AU133" s="246" t="s">
        <v>143</v>
      </c>
      <c r="AV133" s="13" t="s">
        <v>83</v>
      </c>
      <c r="AW133" s="13" t="s">
        <v>31</v>
      </c>
      <c r="AX133" s="13" t="s">
        <v>8</v>
      </c>
      <c r="AY133" s="246" t="s">
        <v>134</v>
      </c>
    </row>
    <row r="134" s="2" customFormat="1" ht="24.15" customHeight="1">
      <c r="A134" s="37"/>
      <c r="B134" s="38"/>
      <c r="C134" s="218" t="s">
        <v>143</v>
      </c>
      <c r="D134" s="218" t="s">
        <v>138</v>
      </c>
      <c r="E134" s="219" t="s">
        <v>139</v>
      </c>
      <c r="F134" s="220" t="s">
        <v>140</v>
      </c>
      <c r="G134" s="221" t="s">
        <v>141</v>
      </c>
      <c r="H134" s="222">
        <v>294.88999999999999</v>
      </c>
      <c r="I134" s="223"/>
      <c r="J134" s="222">
        <f>ROUND(I134*H134,0)</f>
        <v>0</v>
      </c>
      <c r="K134" s="224"/>
      <c r="L134" s="43"/>
      <c r="M134" s="225" t="s">
        <v>1</v>
      </c>
      <c r="N134" s="226" t="s">
        <v>39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0.098000000000000004</v>
      </c>
      <c r="T134" s="228">
        <f>S134*H134</f>
        <v>28.89922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142</v>
      </c>
      <c r="AT134" s="229" t="s">
        <v>138</v>
      </c>
      <c r="AU134" s="229" t="s">
        <v>143</v>
      </c>
      <c r="AY134" s="16" t="s">
        <v>134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</v>
      </c>
      <c r="BK134" s="230">
        <f>ROUND(I134*H134,0)</f>
        <v>0</v>
      </c>
      <c r="BL134" s="16" t="s">
        <v>142</v>
      </c>
      <c r="BM134" s="229" t="s">
        <v>499</v>
      </c>
    </row>
    <row r="135" s="2" customFormat="1">
      <c r="A135" s="37"/>
      <c r="B135" s="38"/>
      <c r="C135" s="39"/>
      <c r="D135" s="231" t="s">
        <v>145</v>
      </c>
      <c r="E135" s="39"/>
      <c r="F135" s="232" t="s">
        <v>146</v>
      </c>
      <c r="G135" s="39"/>
      <c r="H135" s="39"/>
      <c r="I135" s="233"/>
      <c r="J135" s="39"/>
      <c r="K135" s="39"/>
      <c r="L135" s="43"/>
      <c r="M135" s="234"/>
      <c r="N135" s="235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145</v>
      </c>
      <c r="AU135" s="16" t="s">
        <v>143</v>
      </c>
    </row>
    <row r="136" s="13" customFormat="1">
      <c r="A136" s="13"/>
      <c r="B136" s="236"/>
      <c r="C136" s="237"/>
      <c r="D136" s="231" t="s">
        <v>147</v>
      </c>
      <c r="E136" s="238" t="s">
        <v>1</v>
      </c>
      <c r="F136" s="239" t="s">
        <v>500</v>
      </c>
      <c r="G136" s="237"/>
      <c r="H136" s="240">
        <v>491.49000000000001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147</v>
      </c>
      <c r="AU136" s="246" t="s">
        <v>143</v>
      </c>
      <c r="AV136" s="13" t="s">
        <v>83</v>
      </c>
      <c r="AW136" s="13" t="s">
        <v>31</v>
      </c>
      <c r="AX136" s="13" t="s">
        <v>74</v>
      </c>
      <c r="AY136" s="246" t="s">
        <v>134</v>
      </c>
    </row>
    <row r="137" s="13" customFormat="1">
      <c r="A137" s="13"/>
      <c r="B137" s="236"/>
      <c r="C137" s="237"/>
      <c r="D137" s="231" t="s">
        <v>147</v>
      </c>
      <c r="E137" s="238" t="s">
        <v>1</v>
      </c>
      <c r="F137" s="239" t="s">
        <v>501</v>
      </c>
      <c r="G137" s="237"/>
      <c r="H137" s="240">
        <v>-196.59999999999999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147</v>
      </c>
      <c r="AU137" s="246" t="s">
        <v>143</v>
      </c>
      <c r="AV137" s="13" t="s">
        <v>83</v>
      </c>
      <c r="AW137" s="13" t="s">
        <v>31</v>
      </c>
      <c r="AX137" s="13" t="s">
        <v>74</v>
      </c>
      <c r="AY137" s="246" t="s">
        <v>134</v>
      </c>
    </row>
    <row r="138" s="14" customFormat="1">
      <c r="A138" s="14"/>
      <c r="B138" s="247"/>
      <c r="C138" s="248"/>
      <c r="D138" s="231" t="s">
        <v>147</v>
      </c>
      <c r="E138" s="249" t="s">
        <v>1</v>
      </c>
      <c r="F138" s="250" t="s">
        <v>152</v>
      </c>
      <c r="G138" s="248"/>
      <c r="H138" s="251">
        <v>294.88999999999999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147</v>
      </c>
      <c r="AU138" s="257" t="s">
        <v>143</v>
      </c>
      <c r="AV138" s="14" t="s">
        <v>142</v>
      </c>
      <c r="AW138" s="14" t="s">
        <v>31</v>
      </c>
      <c r="AX138" s="14" t="s">
        <v>8</v>
      </c>
      <c r="AY138" s="257" t="s">
        <v>134</v>
      </c>
    </row>
    <row r="139" s="2" customFormat="1" ht="24.15" customHeight="1">
      <c r="A139" s="37"/>
      <c r="B139" s="38"/>
      <c r="C139" s="218" t="s">
        <v>142</v>
      </c>
      <c r="D139" s="218" t="s">
        <v>138</v>
      </c>
      <c r="E139" s="219" t="s">
        <v>153</v>
      </c>
      <c r="F139" s="220" t="s">
        <v>154</v>
      </c>
      <c r="G139" s="221" t="s">
        <v>141</v>
      </c>
      <c r="H139" s="222">
        <v>196.59999999999999</v>
      </c>
      <c r="I139" s="223"/>
      <c r="J139" s="222">
        <f>ROUND(I139*H139,0)</f>
        <v>0</v>
      </c>
      <c r="K139" s="224"/>
      <c r="L139" s="43"/>
      <c r="M139" s="225" t="s">
        <v>1</v>
      </c>
      <c r="N139" s="226" t="s">
        <v>39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0.625</v>
      </c>
      <c r="T139" s="228">
        <f>S139*H139</f>
        <v>122.875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142</v>
      </c>
      <c r="AT139" s="229" t="s">
        <v>138</v>
      </c>
      <c r="AU139" s="229" t="s">
        <v>143</v>
      </c>
      <c r="AY139" s="16" t="s">
        <v>134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8</v>
      </c>
      <c r="BK139" s="230">
        <f>ROUND(I139*H139,0)</f>
        <v>0</v>
      </c>
      <c r="BL139" s="16" t="s">
        <v>142</v>
      </c>
      <c r="BM139" s="229" t="s">
        <v>502</v>
      </c>
    </row>
    <row r="140" s="2" customFormat="1">
      <c r="A140" s="37"/>
      <c r="B140" s="38"/>
      <c r="C140" s="39"/>
      <c r="D140" s="231" t="s">
        <v>145</v>
      </c>
      <c r="E140" s="39"/>
      <c r="F140" s="232" t="s">
        <v>156</v>
      </c>
      <c r="G140" s="39"/>
      <c r="H140" s="39"/>
      <c r="I140" s="233"/>
      <c r="J140" s="39"/>
      <c r="K140" s="39"/>
      <c r="L140" s="43"/>
      <c r="M140" s="234"/>
      <c r="N140" s="23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145</v>
      </c>
      <c r="AU140" s="16" t="s">
        <v>143</v>
      </c>
    </row>
    <row r="141" s="2" customFormat="1" ht="16.5" customHeight="1">
      <c r="A141" s="37"/>
      <c r="B141" s="38"/>
      <c r="C141" s="218" t="s">
        <v>167</v>
      </c>
      <c r="D141" s="218" t="s">
        <v>138</v>
      </c>
      <c r="E141" s="219" t="s">
        <v>183</v>
      </c>
      <c r="F141" s="220" t="s">
        <v>184</v>
      </c>
      <c r="G141" s="221" t="s">
        <v>176</v>
      </c>
      <c r="H141" s="222">
        <v>327.66000000000003</v>
      </c>
      <c r="I141" s="223"/>
      <c r="J141" s="222">
        <f>ROUND(I141*H141,0)</f>
        <v>0</v>
      </c>
      <c r="K141" s="224"/>
      <c r="L141" s="43"/>
      <c r="M141" s="225" t="s">
        <v>1</v>
      </c>
      <c r="N141" s="226" t="s">
        <v>39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0.28999999999999998</v>
      </c>
      <c r="T141" s="228">
        <f>S141*H141</f>
        <v>95.0214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142</v>
      </c>
      <c r="AT141" s="229" t="s">
        <v>138</v>
      </c>
      <c r="AU141" s="229" t="s">
        <v>143</v>
      </c>
      <c r="AY141" s="16" t="s">
        <v>134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</v>
      </c>
      <c r="BK141" s="230">
        <f>ROUND(I141*H141,0)</f>
        <v>0</v>
      </c>
      <c r="BL141" s="16" t="s">
        <v>142</v>
      </c>
      <c r="BM141" s="229" t="s">
        <v>503</v>
      </c>
    </row>
    <row r="142" s="2" customFormat="1">
      <c r="A142" s="37"/>
      <c r="B142" s="38"/>
      <c r="C142" s="39"/>
      <c r="D142" s="231" t="s">
        <v>145</v>
      </c>
      <c r="E142" s="39"/>
      <c r="F142" s="232" t="s">
        <v>186</v>
      </c>
      <c r="G142" s="39"/>
      <c r="H142" s="39"/>
      <c r="I142" s="233"/>
      <c r="J142" s="39"/>
      <c r="K142" s="39"/>
      <c r="L142" s="43"/>
      <c r="M142" s="234"/>
      <c r="N142" s="23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145</v>
      </c>
      <c r="AU142" s="16" t="s">
        <v>143</v>
      </c>
    </row>
    <row r="143" s="13" customFormat="1">
      <c r="A143" s="13"/>
      <c r="B143" s="236"/>
      <c r="C143" s="237"/>
      <c r="D143" s="231" t="s">
        <v>147</v>
      </c>
      <c r="E143" s="238" t="s">
        <v>1</v>
      </c>
      <c r="F143" s="239" t="s">
        <v>504</v>
      </c>
      <c r="G143" s="237"/>
      <c r="H143" s="240">
        <v>327.66000000000003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147</v>
      </c>
      <c r="AU143" s="246" t="s">
        <v>143</v>
      </c>
      <c r="AV143" s="13" t="s">
        <v>83</v>
      </c>
      <c r="AW143" s="13" t="s">
        <v>31</v>
      </c>
      <c r="AX143" s="13" t="s">
        <v>8</v>
      </c>
      <c r="AY143" s="246" t="s">
        <v>134</v>
      </c>
    </row>
    <row r="144" s="12" customFormat="1" ht="20.88" customHeight="1">
      <c r="A144" s="12"/>
      <c r="B144" s="202"/>
      <c r="C144" s="203"/>
      <c r="D144" s="204" t="s">
        <v>73</v>
      </c>
      <c r="E144" s="216" t="s">
        <v>213</v>
      </c>
      <c r="F144" s="216" t="s">
        <v>214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SUM(P145:P147)</f>
        <v>0</v>
      </c>
      <c r="Q144" s="210"/>
      <c r="R144" s="211">
        <f>SUM(R145:R147)</f>
        <v>0</v>
      </c>
      <c r="S144" s="210"/>
      <c r="T144" s="212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</v>
      </c>
      <c r="AT144" s="214" t="s">
        <v>73</v>
      </c>
      <c r="AU144" s="214" t="s">
        <v>83</v>
      </c>
      <c r="AY144" s="213" t="s">
        <v>134</v>
      </c>
      <c r="BK144" s="215">
        <f>SUM(BK145:BK147)</f>
        <v>0</v>
      </c>
    </row>
    <row r="145" s="2" customFormat="1" ht="21.75" customHeight="1">
      <c r="A145" s="37"/>
      <c r="B145" s="38"/>
      <c r="C145" s="218" t="s">
        <v>173</v>
      </c>
      <c r="D145" s="218" t="s">
        <v>138</v>
      </c>
      <c r="E145" s="219" t="s">
        <v>215</v>
      </c>
      <c r="F145" s="220" t="s">
        <v>216</v>
      </c>
      <c r="G145" s="221" t="s">
        <v>141</v>
      </c>
      <c r="H145" s="222">
        <v>557.01999999999998</v>
      </c>
      <c r="I145" s="223"/>
      <c r="J145" s="222">
        <f>ROUND(I145*H145,0)</f>
        <v>0</v>
      </c>
      <c r="K145" s="224"/>
      <c r="L145" s="43"/>
      <c r="M145" s="225" t="s">
        <v>1</v>
      </c>
      <c r="N145" s="226" t="s">
        <v>39</v>
      </c>
      <c r="O145" s="90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142</v>
      </c>
      <c r="AT145" s="229" t="s">
        <v>138</v>
      </c>
      <c r="AU145" s="229" t="s">
        <v>143</v>
      </c>
      <c r="AY145" s="16" t="s">
        <v>134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</v>
      </c>
      <c r="BK145" s="230">
        <f>ROUND(I145*H145,0)</f>
        <v>0</v>
      </c>
      <c r="BL145" s="16" t="s">
        <v>142</v>
      </c>
      <c r="BM145" s="229" t="s">
        <v>505</v>
      </c>
    </row>
    <row r="146" s="2" customFormat="1">
      <c r="A146" s="37"/>
      <c r="B146" s="38"/>
      <c r="C146" s="39"/>
      <c r="D146" s="231" t="s">
        <v>145</v>
      </c>
      <c r="E146" s="39"/>
      <c r="F146" s="232" t="s">
        <v>218</v>
      </c>
      <c r="G146" s="39"/>
      <c r="H146" s="39"/>
      <c r="I146" s="233"/>
      <c r="J146" s="39"/>
      <c r="K146" s="39"/>
      <c r="L146" s="43"/>
      <c r="M146" s="234"/>
      <c r="N146" s="235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145</v>
      </c>
      <c r="AU146" s="16" t="s">
        <v>143</v>
      </c>
    </row>
    <row r="147" s="13" customFormat="1">
      <c r="A147" s="13"/>
      <c r="B147" s="236"/>
      <c r="C147" s="237"/>
      <c r="D147" s="231" t="s">
        <v>147</v>
      </c>
      <c r="E147" s="238" t="s">
        <v>1</v>
      </c>
      <c r="F147" s="239" t="s">
        <v>498</v>
      </c>
      <c r="G147" s="237"/>
      <c r="H147" s="240">
        <v>557.01999999999998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147</v>
      </c>
      <c r="AU147" s="246" t="s">
        <v>143</v>
      </c>
      <c r="AV147" s="13" t="s">
        <v>83</v>
      </c>
      <c r="AW147" s="13" t="s">
        <v>31</v>
      </c>
      <c r="AX147" s="13" t="s">
        <v>8</v>
      </c>
      <c r="AY147" s="246" t="s">
        <v>134</v>
      </c>
    </row>
    <row r="148" s="12" customFormat="1" ht="22.8" customHeight="1">
      <c r="A148" s="12"/>
      <c r="B148" s="202"/>
      <c r="C148" s="203"/>
      <c r="D148" s="204" t="s">
        <v>73</v>
      </c>
      <c r="E148" s="216" t="s">
        <v>167</v>
      </c>
      <c r="F148" s="216" t="s">
        <v>221</v>
      </c>
      <c r="G148" s="203"/>
      <c r="H148" s="203"/>
      <c r="I148" s="206"/>
      <c r="J148" s="217">
        <f>BK148</f>
        <v>0</v>
      </c>
      <c r="K148" s="203"/>
      <c r="L148" s="208"/>
      <c r="M148" s="209"/>
      <c r="N148" s="210"/>
      <c r="O148" s="210"/>
      <c r="P148" s="211">
        <f>SUM(P149:P169)</f>
        <v>0</v>
      </c>
      <c r="Q148" s="210"/>
      <c r="R148" s="211">
        <f>SUM(R149:R169)</f>
        <v>116.3806865</v>
      </c>
      <c r="S148" s="210"/>
      <c r="T148" s="212">
        <f>SUM(T149:T169)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8</v>
      </c>
      <c r="AT148" s="214" t="s">
        <v>73</v>
      </c>
      <c r="AU148" s="214" t="s">
        <v>8</v>
      </c>
      <c r="AY148" s="213" t="s">
        <v>134</v>
      </c>
      <c r="BK148" s="215">
        <f>SUM(BK149:BK169)</f>
        <v>0</v>
      </c>
    </row>
    <row r="149" s="2" customFormat="1" ht="21.75" customHeight="1">
      <c r="A149" s="37"/>
      <c r="B149" s="38"/>
      <c r="C149" s="218" t="s">
        <v>182</v>
      </c>
      <c r="D149" s="218" t="s">
        <v>138</v>
      </c>
      <c r="E149" s="219" t="s">
        <v>223</v>
      </c>
      <c r="F149" s="220" t="s">
        <v>224</v>
      </c>
      <c r="G149" s="221" t="s">
        <v>141</v>
      </c>
      <c r="H149" s="222">
        <v>557.01999999999998</v>
      </c>
      <c r="I149" s="223"/>
      <c r="J149" s="222">
        <f>ROUND(I149*H149,0)</f>
        <v>0</v>
      </c>
      <c r="K149" s="224"/>
      <c r="L149" s="43"/>
      <c r="M149" s="225" t="s">
        <v>1</v>
      </c>
      <c r="N149" s="226" t="s">
        <v>39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142</v>
      </c>
      <c r="AT149" s="229" t="s">
        <v>138</v>
      </c>
      <c r="AU149" s="229" t="s">
        <v>83</v>
      </c>
      <c r="AY149" s="16" t="s">
        <v>134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</v>
      </c>
      <c r="BK149" s="230">
        <f>ROUND(I149*H149,0)</f>
        <v>0</v>
      </c>
      <c r="BL149" s="16" t="s">
        <v>142</v>
      </c>
      <c r="BM149" s="229" t="s">
        <v>506</v>
      </c>
    </row>
    <row r="150" s="2" customFormat="1">
      <c r="A150" s="37"/>
      <c r="B150" s="38"/>
      <c r="C150" s="39"/>
      <c r="D150" s="231" t="s">
        <v>145</v>
      </c>
      <c r="E150" s="39"/>
      <c r="F150" s="232" t="s">
        <v>226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145</v>
      </c>
      <c r="AU150" s="16" t="s">
        <v>83</v>
      </c>
    </row>
    <row r="151" s="13" customFormat="1">
      <c r="A151" s="13"/>
      <c r="B151" s="236"/>
      <c r="C151" s="237"/>
      <c r="D151" s="231" t="s">
        <v>147</v>
      </c>
      <c r="E151" s="238" t="s">
        <v>1</v>
      </c>
      <c r="F151" s="239" t="s">
        <v>498</v>
      </c>
      <c r="G151" s="237"/>
      <c r="H151" s="240">
        <v>557.01999999999998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147</v>
      </c>
      <c r="AU151" s="246" t="s">
        <v>83</v>
      </c>
      <c r="AV151" s="13" t="s">
        <v>83</v>
      </c>
      <c r="AW151" s="13" t="s">
        <v>31</v>
      </c>
      <c r="AX151" s="13" t="s">
        <v>8</v>
      </c>
      <c r="AY151" s="246" t="s">
        <v>134</v>
      </c>
    </row>
    <row r="152" s="2" customFormat="1" ht="21.75" customHeight="1">
      <c r="A152" s="37"/>
      <c r="B152" s="38"/>
      <c r="C152" s="218" t="s">
        <v>189</v>
      </c>
      <c r="D152" s="218" t="s">
        <v>138</v>
      </c>
      <c r="E152" s="219" t="s">
        <v>231</v>
      </c>
      <c r="F152" s="220" t="s">
        <v>232</v>
      </c>
      <c r="G152" s="221" t="s">
        <v>141</v>
      </c>
      <c r="H152" s="222">
        <v>92.379999999999995</v>
      </c>
      <c r="I152" s="223"/>
      <c r="J152" s="222">
        <f>ROUND(I152*H152,0)</f>
        <v>0</v>
      </c>
      <c r="K152" s="224"/>
      <c r="L152" s="43"/>
      <c r="M152" s="225" t="s">
        <v>1</v>
      </c>
      <c r="N152" s="226" t="s">
        <v>39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142</v>
      </c>
      <c r="AT152" s="229" t="s">
        <v>138</v>
      </c>
      <c r="AU152" s="229" t="s">
        <v>83</v>
      </c>
      <c r="AY152" s="16" t="s">
        <v>134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</v>
      </c>
      <c r="BK152" s="230">
        <f>ROUND(I152*H152,0)</f>
        <v>0</v>
      </c>
      <c r="BL152" s="16" t="s">
        <v>142</v>
      </c>
      <c r="BM152" s="229" t="s">
        <v>507</v>
      </c>
    </row>
    <row r="153" s="2" customFormat="1">
      <c r="A153" s="37"/>
      <c r="B153" s="38"/>
      <c r="C153" s="39"/>
      <c r="D153" s="231" t="s">
        <v>145</v>
      </c>
      <c r="E153" s="39"/>
      <c r="F153" s="232" t="s">
        <v>234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145</v>
      </c>
      <c r="AU153" s="16" t="s">
        <v>83</v>
      </c>
    </row>
    <row r="154" s="13" customFormat="1">
      <c r="A154" s="13"/>
      <c r="B154" s="236"/>
      <c r="C154" s="237"/>
      <c r="D154" s="231" t="s">
        <v>147</v>
      </c>
      <c r="E154" s="238" t="s">
        <v>1</v>
      </c>
      <c r="F154" s="239" t="s">
        <v>508</v>
      </c>
      <c r="G154" s="237"/>
      <c r="H154" s="240">
        <v>92.379999999999995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147</v>
      </c>
      <c r="AU154" s="246" t="s">
        <v>83</v>
      </c>
      <c r="AV154" s="13" t="s">
        <v>83</v>
      </c>
      <c r="AW154" s="13" t="s">
        <v>31</v>
      </c>
      <c r="AX154" s="13" t="s">
        <v>8</v>
      </c>
      <c r="AY154" s="246" t="s">
        <v>134</v>
      </c>
    </row>
    <row r="155" s="2" customFormat="1" ht="24.15" customHeight="1">
      <c r="A155" s="37"/>
      <c r="B155" s="38"/>
      <c r="C155" s="218" t="s">
        <v>197</v>
      </c>
      <c r="D155" s="218" t="s">
        <v>138</v>
      </c>
      <c r="E155" s="219" t="s">
        <v>244</v>
      </c>
      <c r="F155" s="220" t="s">
        <v>245</v>
      </c>
      <c r="G155" s="221" t="s">
        <v>141</v>
      </c>
      <c r="H155" s="222">
        <v>409.98000000000002</v>
      </c>
      <c r="I155" s="223"/>
      <c r="J155" s="222">
        <f>ROUND(I155*H155,0)</f>
        <v>0</v>
      </c>
      <c r="K155" s="224"/>
      <c r="L155" s="43"/>
      <c r="M155" s="225" t="s">
        <v>1</v>
      </c>
      <c r="N155" s="226" t="s">
        <v>39</v>
      </c>
      <c r="O155" s="90"/>
      <c r="P155" s="227">
        <f>O155*H155</f>
        <v>0</v>
      </c>
      <c r="Q155" s="227">
        <v>0.084250000000000005</v>
      </c>
      <c r="R155" s="227">
        <f>Q155*H155</f>
        <v>34.540815000000002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142</v>
      </c>
      <c r="AT155" s="229" t="s">
        <v>138</v>
      </c>
      <c r="AU155" s="229" t="s">
        <v>83</v>
      </c>
      <c r="AY155" s="16" t="s">
        <v>134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</v>
      </c>
      <c r="BK155" s="230">
        <f>ROUND(I155*H155,0)</f>
        <v>0</v>
      </c>
      <c r="BL155" s="16" t="s">
        <v>142</v>
      </c>
      <c r="BM155" s="229" t="s">
        <v>509</v>
      </c>
    </row>
    <row r="156" s="2" customFormat="1">
      <c r="A156" s="37"/>
      <c r="B156" s="38"/>
      <c r="C156" s="39"/>
      <c r="D156" s="231" t="s">
        <v>145</v>
      </c>
      <c r="E156" s="39"/>
      <c r="F156" s="232" t="s">
        <v>247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145</v>
      </c>
      <c r="AU156" s="16" t="s">
        <v>83</v>
      </c>
    </row>
    <row r="157" s="13" customFormat="1">
      <c r="A157" s="13"/>
      <c r="B157" s="236"/>
      <c r="C157" s="237"/>
      <c r="D157" s="231" t="s">
        <v>147</v>
      </c>
      <c r="E157" s="238" t="s">
        <v>1</v>
      </c>
      <c r="F157" s="239" t="s">
        <v>510</v>
      </c>
      <c r="G157" s="237"/>
      <c r="H157" s="240">
        <v>409.98000000000002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147</v>
      </c>
      <c r="AU157" s="246" t="s">
        <v>83</v>
      </c>
      <c r="AV157" s="13" t="s">
        <v>83</v>
      </c>
      <c r="AW157" s="13" t="s">
        <v>31</v>
      </c>
      <c r="AX157" s="13" t="s">
        <v>8</v>
      </c>
      <c r="AY157" s="246" t="s">
        <v>134</v>
      </c>
    </row>
    <row r="158" s="2" customFormat="1" ht="21.75" customHeight="1">
      <c r="A158" s="37"/>
      <c r="B158" s="38"/>
      <c r="C158" s="258" t="s">
        <v>202</v>
      </c>
      <c r="D158" s="258" t="s">
        <v>203</v>
      </c>
      <c r="E158" s="259" t="s">
        <v>249</v>
      </c>
      <c r="F158" s="260" t="s">
        <v>250</v>
      </c>
      <c r="G158" s="261" t="s">
        <v>141</v>
      </c>
      <c r="H158" s="262">
        <v>450.98000000000002</v>
      </c>
      <c r="I158" s="263"/>
      <c r="J158" s="262">
        <f>ROUND(I158*H158,0)</f>
        <v>0</v>
      </c>
      <c r="K158" s="264"/>
      <c r="L158" s="265"/>
      <c r="M158" s="266" t="s">
        <v>1</v>
      </c>
      <c r="N158" s="267" t="s">
        <v>39</v>
      </c>
      <c r="O158" s="90"/>
      <c r="P158" s="227">
        <f>O158*H158</f>
        <v>0</v>
      </c>
      <c r="Q158" s="227">
        <v>0.13100000000000001</v>
      </c>
      <c r="R158" s="227">
        <f>Q158*H158</f>
        <v>59.078380000000003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189</v>
      </c>
      <c r="AT158" s="229" t="s">
        <v>203</v>
      </c>
      <c r="AU158" s="229" t="s">
        <v>83</v>
      </c>
      <c r="AY158" s="16" t="s">
        <v>134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</v>
      </c>
      <c r="BK158" s="230">
        <f>ROUND(I158*H158,0)</f>
        <v>0</v>
      </c>
      <c r="BL158" s="16" t="s">
        <v>142</v>
      </c>
      <c r="BM158" s="229" t="s">
        <v>511</v>
      </c>
    </row>
    <row r="159" s="2" customFormat="1">
      <c r="A159" s="37"/>
      <c r="B159" s="38"/>
      <c r="C159" s="39"/>
      <c r="D159" s="231" t="s">
        <v>145</v>
      </c>
      <c r="E159" s="39"/>
      <c r="F159" s="232" t="s">
        <v>250</v>
      </c>
      <c r="G159" s="39"/>
      <c r="H159" s="39"/>
      <c r="I159" s="233"/>
      <c r="J159" s="39"/>
      <c r="K159" s="39"/>
      <c r="L159" s="43"/>
      <c r="M159" s="234"/>
      <c r="N159" s="235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145</v>
      </c>
      <c r="AU159" s="16" t="s">
        <v>83</v>
      </c>
    </row>
    <row r="160" s="13" customFormat="1">
      <c r="A160" s="13"/>
      <c r="B160" s="236"/>
      <c r="C160" s="237"/>
      <c r="D160" s="231" t="s">
        <v>147</v>
      </c>
      <c r="E160" s="238" t="s">
        <v>1</v>
      </c>
      <c r="F160" s="239" t="s">
        <v>512</v>
      </c>
      <c r="G160" s="237"/>
      <c r="H160" s="240">
        <v>450.98000000000002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147</v>
      </c>
      <c r="AU160" s="246" t="s">
        <v>83</v>
      </c>
      <c r="AV160" s="13" t="s">
        <v>83</v>
      </c>
      <c r="AW160" s="13" t="s">
        <v>31</v>
      </c>
      <c r="AX160" s="13" t="s">
        <v>8</v>
      </c>
      <c r="AY160" s="246" t="s">
        <v>134</v>
      </c>
    </row>
    <row r="161" s="2" customFormat="1" ht="24.15" customHeight="1">
      <c r="A161" s="37"/>
      <c r="B161" s="38"/>
      <c r="C161" s="218" t="s">
        <v>136</v>
      </c>
      <c r="D161" s="218" t="s">
        <v>138</v>
      </c>
      <c r="E161" s="219" t="s">
        <v>265</v>
      </c>
      <c r="F161" s="220" t="s">
        <v>266</v>
      </c>
      <c r="G161" s="221" t="s">
        <v>141</v>
      </c>
      <c r="H161" s="222">
        <v>81.510000000000005</v>
      </c>
      <c r="I161" s="223"/>
      <c r="J161" s="222">
        <f>ROUND(I161*H161,0)</f>
        <v>0</v>
      </c>
      <c r="K161" s="224"/>
      <c r="L161" s="43"/>
      <c r="M161" s="225" t="s">
        <v>1</v>
      </c>
      <c r="N161" s="226" t="s">
        <v>39</v>
      </c>
      <c r="O161" s="90"/>
      <c r="P161" s="227">
        <f>O161*H161</f>
        <v>0</v>
      </c>
      <c r="Q161" s="227">
        <v>0.085650000000000004</v>
      </c>
      <c r="R161" s="227">
        <f>Q161*H161</f>
        <v>6.9813315000000005</v>
      </c>
      <c r="S161" s="227">
        <v>0</v>
      </c>
      <c r="T161" s="228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9" t="s">
        <v>142</v>
      </c>
      <c r="AT161" s="229" t="s">
        <v>138</v>
      </c>
      <c r="AU161" s="229" t="s">
        <v>83</v>
      </c>
      <c r="AY161" s="16" t="s">
        <v>134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6" t="s">
        <v>8</v>
      </c>
      <c r="BK161" s="230">
        <f>ROUND(I161*H161,0)</f>
        <v>0</v>
      </c>
      <c r="BL161" s="16" t="s">
        <v>142</v>
      </c>
      <c r="BM161" s="229" t="s">
        <v>513</v>
      </c>
    </row>
    <row r="162" s="2" customFormat="1">
      <c r="A162" s="37"/>
      <c r="B162" s="38"/>
      <c r="C162" s="39"/>
      <c r="D162" s="231" t="s">
        <v>145</v>
      </c>
      <c r="E162" s="39"/>
      <c r="F162" s="232" t="s">
        <v>268</v>
      </c>
      <c r="G162" s="39"/>
      <c r="H162" s="39"/>
      <c r="I162" s="233"/>
      <c r="J162" s="39"/>
      <c r="K162" s="39"/>
      <c r="L162" s="43"/>
      <c r="M162" s="234"/>
      <c r="N162" s="235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145</v>
      </c>
      <c r="AU162" s="16" t="s">
        <v>83</v>
      </c>
    </row>
    <row r="163" s="13" customFormat="1">
      <c r="A163" s="13"/>
      <c r="B163" s="236"/>
      <c r="C163" s="237"/>
      <c r="D163" s="231" t="s">
        <v>147</v>
      </c>
      <c r="E163" s="238" t="s">
        <v>1</v>
      </c>
      <c r="F163" s="239" t="s">
        <v>514</v>
      </c>
      <c r="G163" s="237"/>
      <c r="H163" s="240">
        <v>81.510000000000005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147</v>
      </c>
      <c r="AU163" s="246" t="s">
        <v>83</v>
      </c>
      <c r="AV163" s="13" t="s">
        <v>83</v>
      </c>
      <c r="AW163" s="13" t="s">
        <v>31</v>
      </c>
      <c r="AX163" s="13" t="s">
        <v>8</v>
      </c>
      <c r="AY163" s="246" t="s">
        <v>134</v>
      </c>
    </row>
    <row r="164" s="2" customFormat="1" ht="21.75" customHeight="1">
      <c r="A164" s="37"/>
      <c r="B164" s="38"/>
      <c r="C164" s="258" t="s">
        <v>222</v>
      </c>
      <c r="D164" s="258" t="s">
        <v>203</v>
      </c>
      <c r="E164" s="259" t="s">
        <v>271</v>
      </c>
      <c r="F164" s="260" t="s">
        <v>272</v>
      </c>
      <c r="G164" s="261" t="s">
        <v>141</v>
      </c>
      <c r="H164" s="262">
        <v>65.75</v>
      </c>
      <c r="I164" s="263"/>
      <c r="J164" s="262">
        <f>ROUND(I164*H164,0)</f>
        <v>0</v>
      </c>
      <c r="K164" s="264"/>
      <c r="L164" s="265"/>
      <c r="M164" s="266" t="s">
        <v>1</v>
      </c>
      <c r="N164" s="267" t="s">
        <v>39</v>
      </c>
      <c r="O164" s="90"/>
      <c r="P164" s="227">
        <f>O164*H164</f>
        <v>0</v>
      </c>
      <c r="Q164" s="227">
        <v>0.17599999999999999</v>
      </c>
      <c r="R164" s="227">
        <f>Q164*H164</f>
        <v>11.571999999999999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189</v>
      </c>
      <c r="AT164" s="229" t="s">
        <v>203</v>
      </c>
      <c r="AU164" s="229" t="s">
        <v>83</v>
      </c>
      <c r="AY164" s="16" t="s">
        <v>134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8</v>
      </c>
      <c r="BK164" s="230">
        <f>ROUND(I164*H164,0)</f>
        <v>0</v>
      </c>
      <c r="BL164" s="16" t="s">
        <v>142</v>
      </c>
      <c r="BM164" s="229" t="s">
        <v>515</v>
      </c>
    </row>
    <row r="165" s="2" customFormat="1">
      <c r="A165" s="37"/>
      <c r="B165" s="38"/>
      <c r="C165" s="39"/>
      <c r="D165" s="231" t="s">
        <v>145</v>
      </c>
      <c r="E165" s="39"/>
      <c r="F165" s="232" t="s">
        <v>272</v>
      </c>
      <c r="G165" s="39"/>
      <c r="H165" s="39"/>
      <c r="I165" s="233"/>
      <c r="J165" s="39"/>
      <c r="K165" s="39"/>
      <c r="L165" s="43"/>
      <c r="M165" s="234"/>
      <c r="N165" s="235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145</v>
      </c>
      <c r="AU165" s="16" t="s">
        <v>83</v>
      </c>
    </row>
    <row r="166" s="13" customFormat="1">
      <c r="A166" s="13"/>
      <c r="B166" s="236"/>
      <c r="C166" s="237"/>
      <c r="D166" s="231" t="s">
        <v>147</v>
      </c>
      <c r="E166" s="238" t="s">
        <v>1</v>
      </c>
      <c r="F166" s="239" t="s">
        <v>516</v>
      </c>
      <c r="G166" s="237"/>
      <c r="H166" s="240">
        <v>65.75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147</v>
      </c>
      <c r="AU166" s="246" t="s">
        <v>83</v>
      </c>
      <c r="AV166" s="13" t="s">
        <v>83</v>
      </c>
      <c r="AW166" s="13" t="s">
        <v>31</v>
      </c>
      <c r="AX166" s="13" t="s">
        <v>8</v>
      </c>
      <c r="AY166" s="246" t="s">
        <v>134</v>
      </c>
    </row>
    <row r="167" s="2" customFormat="1" ht="24.15" customHeight="1">
      <c r="A167" s="37"/>
      <c r="B167" s="38"/>
      <c r="C167" s="258" t="s">
        <v>230</v>
      </c>
      <c r="D167" s="258" t="s">
        <v>203</v>
      </c>
      <c r="E167" s="259" t="s">
        <v>277</v>
      </c>
      <c r="F167" s="260" t="s">
        <v>278</v>
      </c>
      <c r="G167" s="261" t="s">
        <v>141</v>
      </c>
      <c r="H167" s="262">
        <v>23.91</v>
      </c>
      <c r="I167" s="263"/>
      <c r="J167" s="262">
        <f>ROUND(I167*H167,0)</f>
        <v>0</v>
      </c>
      <c r="K167" s="264"/>
      <c r="L167" s="265"/>
      <c r="M167" s="266" t="s">
        <v>1</v>
      </c>
      <c r="N167" s="267" t="s">
        <v>39</v>
      </c>
      <c r="O167" s="90"/>
      <c r="P167" s="227">
        <f>O167*H167</f>
        <v>0</v>
      </c>
      <c r="Q167" s="227">
        <v>0.17599999999999999</v>
      </c>
      <c r="R167" s="227">
        <f>Q167*H167</f>
        <v>4.2081599999999995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189</v>
      </c>
      <c r="AT167" s="229" t="s">
        <v>203</v>
      </c>
      <c r="AU167" s="229" t="s">
        <v>83</v>
      </c>
      <c r="AY167" s="16" t="s">
        <v>134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</v>
      </c>
      <c r="BK167" s="230">
        <f>ROUND(I167*H167,0)</f>
        <v>0</v>
      </c>
      <c r="BL167" s="16" t="s">
        <v>142</v>
      </c>
      <c r="BM167" s="229" t="s">
        <v>517</v>
      </c>
    </row>
    <row r="168" s="2" customFormat="1">
      <c r="A168" s="37"/>
      <c r="B168" s="38"/>
      <c r="C168" s="39"/>
      <c r="D168" s="231" t="s">
        <v>145</v>
      </c>
      <c r="E168" s="39"/>
      <c r="F168" s="232" t="s">
        <v>258</v>
      </c>
      <c r="G168" s="39"/>
      <c r="H168" s="39"/>
      <c r="I168" s="233"/>
      <c r="J168" s="39"/>
      <c r="K168" s="39"/>
      <c r="L168" s="43"/>
      <c r="M168" s="234"/>
      <c r="N168" s="235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145</v>
      </c>
      <c r="AU168" s="16" t="s">
        <v>83</v>
      </c>
    </row>
    <row r="169" s="13" customFormat="1">
      <c r="A169" s="13"/>
      <c r="B169" s="236"/>
      <c r="C169" s="237"/>
      <c r="D169" s="231" t="s">
        <v>147</v>
      </c>
      <c r="E169" s="238" t="s">
        <v>1</v>
      </c>
      <c r="F169" s="239" t="s">
        <v>518</v>
      </c>
      <c r="G169" s="237"/>
      <c r="H169" s="240">
        <v>23.91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147</v>
      </c>
      <c r="AU169" s="246" t="s">
        <v>83</v>
      </c>
      <c r="AV169" s="13" t="s">
        <v>83</v>
      </c>
      <c r="AW169" s="13" t="s">
        <v>31</v>
      </c>
      <c r="AX169" s="13" t="s">
        <v>8</v>
      </c>
      <c r="AY169" s="246" t="s">
        <v>134</v>
      </c>
    </row>
    <row r="170" s="12" customFormat="1" ht="22.8" customHeight="1">
      <c r="A170" s="12"/>
      <c r="B170" s="202"/>
      <c r="C170" s="203"/>
      <c r="D170" s="204" t="s">
        <v>73</v>
      </c>
      <c r="E170" s="216" t="s">
        <v>197</v>
      </c>
      <c r="F170" s="216" t="s">
        <v>282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P171+P172+P173</f>
        <v>0</v>
      </c>
      <c r="Q170" s="210"/>
      <c r="R170" s="211">
        <f>R171+R172+R173</f>
        <v>142.95935060000002</v>
      </c>
      <c r="S170" s="210"/>
      <c r="T170" s="212">
        <f>T171+T172+T173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</v>
      </c>
      <c r="AT170" s="214" t="s">
        <v>73</v>
      </c>
      <c r="AU170" s="214" t="s">
        <v>8</v>
      </c>
      <c r="AY170" s="213" t="s">
        <v>134</v>
      </c>
      <c r="BK170" s="215">
        <f>BK171+BK172+BK173</f>
        <v>0</v>
      </c>
    </row>
    <row r="171" s="2" customFormat="1" ht="16.5" customHeight="1">
      <c r="A171" s="37"/>
      <c r="B171" s="38"/>
      <c r="C171" s="218" t="s">
        <v>237</v>
      </c>
      <c r="D171" s="218" t="s">
        <v>138</v>
      </c>
      <c r="E171" s="219" t="s">
        <v>409</v>
      </c>
      <c r="F171" s="220" t="s">
        <v>307</v>
      </c>
      <c r="G171" s="221" t="s">
        <v>292</v>
      </c>
      <c r="H171" s="222">
        <v>3</v>
      </c>
      <c r="I171" s="223"/>
      <c r="J171" s="222">
        <f>ROUND(I171*H171,0)</f>
        <v>0</v>
      </c>
      <c r="K171" s="224"/>
      <c r="L171" s="43"/>
      <c r="M171" s="225" t="s">
        <v>1</v>
      </c>
      <c r="N171" s="226" t="s">
        <v>39</v>
      </c>
      <c r="O171" s="90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142</v>
      </c>
      <c r="AT171" s="229" t="s">
        <v>138</v>
      </c>
      <c r="AU171" s="229" t="s">
        <v>83</v>
      </c>
      <c r="AY171" s="16" t="s">
        <v>134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8</v>
      </c>
      <c r="BK171" s="230">
        <f>ROUND(I171*H171,0)</f>
        <v>0</v>
      </c>
      <c r="BL171" s="16" t="s">
        <v>142</v>
      </c>
      <c r="BM171" s="229" t="s">
        <v>519</v>
      </c>
    </row>
    <row r="172" s="2" customFormat="1">
      <c r="A172" s="37"/>
      <c r="B172" s="38"/>
      <c r="C172" s="39"/>
      <c r="D172" s="231" t="s">
        <v>145</v>
      </c>
      <c r="E172" s="39"/>
      <c r="F172" s="232" t="s">
        <v>307</v>
      </c>
      <c r="G172" s="39"/>
      <c r="H172" s="39"/>
      <c r="I172" s="233"/>
      <c r="J172" s="39"/>
      <c r="K172" s="39"/>
      <c r="L172" s="43"/>
      <c r="M172" s="234"/>
      <c r="N172" s="235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145</v>
      </c>
      <c r="AU172" s="16" t="s">
        <v>83</v>
      </c>
    </row>
    <row r="173" s="12" customFormat="1" ht="20.88" customHeight="1">
      <c r="A173" s="12"/>
      <c r="B173" s="202"/>
      <c r="C173" s="203"/>
      <c r="D173" s="204" t="s">
        <v>73</v>
      </c>
      <c r="E173" s="216" t="s">
        <v>309</v>
      </c>
      <c r="F173" s="216" t="s">
        <v>310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SUM(P174:P194)</f>
        <v>0</v>
      </c>
      <c r="Q173" s="210"/>
      <c r="R173" s="211">
        <f>SUM(R174:R194)</f>
        <v>142.95935060000002</v>
      </c>
      <c r="S173" s="210"/>
      <c r="T173" s="212">
        <f>SUM(T174:T194)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</v>
      </c>
      <c r="AT173" s="214" t="s">
        <v>73</v>
      </c>
      <c r="AU173" s="214" t="s">
        <v>83</v>
      </c>
      <c r="AY173" s="213" t="s">
        <v>134</v>
      </c>
      <c r="BK173" s="215">
        <f>SUM(BK174:BK194)</f>
        <v>0</v>
      </c>
    </row>
    <row r="174" s="2" customFormat="1" ht="37.8" customHeight="1">
      <c r="A174" s="37"/>
      <c r="B174" s="38"/>
      <c r="C174" s="218" t="s">
        <v>412</v>
      </c>
      <c r="D174" s="218" t="s">
        <v>138</v>
      </c>
      <c r="E174" s="219" t="s">
        <v>312</v>
      </c>
      <c r="F174" s="220" t="s">
        <v>313</v>
      </c>
      <c r="G174" s="221" t="s">
        <v>176</v>
      </c>
      <c r="H174" s="222">
        <v>347.66000000000003</v>
      </c>
      <c r="I174" s="223"/>
      <c r="J174" s="222">
        <f>ROUND(I174*H174,0)</f>
        <v>0</v>
      </c>
      <c r="K174" s="224"/>
      <c r="L174" s="43"/>
      <c r="M174" s="225" t="s">
        <v>1</v>
      </c>
      <c r="N174" s="226" t="s">
        <v>39</v>
      </c>
      <c r="O174" s="90"/>
      <c r="P174" s="227">
        <f>O174*H174</f>
        <v>0</v>
      </c>
      <c r="Q174" s="227">
        <v>0.15540000000000001</v>
      </c>
      <c r="R174" s="227">
        <f>Q174*H174</f>
        <v>54.026364000000008</v>
      </c>
      <c r="S174" s="227">
        <v>0</v>
      </c>
      <c r="T174" s="228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9" t="s">
        <v>142</v>
      </c>
      <c r="AT174" s="229" t="s">
        <v>138</v>
      </c>
      <c r="AU174" s="229" t="s">
        <v>143</v>
      </c>
      <c r="AY174" s="16" t="s">
        <v>134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6" t="s">
        <v>8</v>
      </c>
      <c r="BK174" s="230">
        <f>ROUND(I174*H174,0)</f>
        <v>0</v>
      </c>
      <c r="BL174" s="16" t="s">
        <v>142</v>
      </c>
      <c r="BM174" s="229" t="s">
        <v>520</v>
      </c>
    </row>
    <row r="175" s="2" customFormat="1">
      <c r="A175" s="37"/>
      <c r="B175" s="38"/>
      <c r="C175" s="39"/>
      <c r="D175" s="231" t="s">
        <v>145</v>
      </c>
      <c r="E175" s="39"/>
      <c r="F175" s="232" t="s">
        <v>315</v>
      </c>
      <c r="G175" s="39"/>
      <c r="H175" s="39"/>
      <c r="I175" s="233"/>
      <c r="J175" s="39"/>
      <c r="K175" s="39"/>
      <c r="L175" s="43"/>
      <c r="M175" s="234"/>
      <c r="N175" s="235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145</v>
      </c>
      <c r="AU175" s="16" t="s">
        <v>143</v>
      </c>
    </row>
    <row r="176" s="13" customFormat="1">
      <c r="A176" s="13"/>
      <c r="B176" s="236"/>
      <c r="C176" s="237"/>
      <c r="D176" s="231" t="s">
        <v>147</v>
      </c>
      <c r="E176" s="238" t="s">
        <v>1</v>
      </c>
      <c r="F176" s="239" t="s">
        <v>521</v>
      </c>
      <c r="G176" s="237"/>
      <c r="H176" s="240">
        <v>327.66000000000003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147</v>
      </c>
      <c r="AU176" s="246" t="s">
        <v>143</v>
      </c>
      <c r="AV176" s="13" t="s">
        <v>83</v>
      </c>
      <c r="AW176" s="13" t="s">
        <v>31</v>
      </c>
      <c r="AX176" s="13" t="s">
        <v>74</v>
      </c>
      <c r="AY176" s="246" t="s">
        <v>134</v>
      </c>
    </row>
    <row r="177" s="13" customFormat="1">
      <c r="A177" s="13"/>
      <c r="B177" s="236"/>
      <c r="C177" s="237"/>
      <c r="D177" s="231" t="s">
        <v>147</v>
      </c>
      <c r="E177" s="238" t="s">
        <v>1</v>
      </c>
      <c r="F177" s="239" t="s">
        <v>243</v>
      </c>
      <c r="G177" s="237"/>
      <c r="H177" s="240">
        <v>20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147</v>
      </c>
      <c r="AU177" s="246" t="s">
        <v>143</v>
      </c>
      <c r="AV177" s="13" t="s">
        <v>83</v>
      </c>
      <c r="AW177" s="13" t="s">
        <v>31</v>
      </c>
      <c r="AX177" s="13" t="s">
        <v>74</v>
      </c>
      <c r="AY177" s="246" t="s">
        <v>134</v>
      </c>
    </row>
    <row r="178" s="14" customFormat="1">
      <c r="A178" s="14"/>
      <c r="B178" s="247"/>
      <c r="C178" s="248"/>
      <c r="D178" s="231" t="s">
        <v>147</v>
      </c>
      <c r="E178" s="249" t="s">
        <v>1</v>
      </c>
      <c r="F178" s="250" t="s">
        <v>152</v>
      </c>
      <c r="G178" s="248"/>
      <c r="H178" s="251">
        <v>347.66000000000003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147</v>
      </c>
      <c r="AU178" s="257" t="s">
        <v>143</v>
      </c>
      <c r="AV178" s="14" t="s">
        <v>142</v>
      </c>
      <c r="AW178" s="14" t="s">
        <v>31</v>
      </c>
      <c r="AX178" s="14" t="s">
        <v>8</v>
      </c>
      <c r="AY178" s="257" t="s">
        <v>134</v>
      </c>
    </row>
    <row r="179" s="2" customFormat="1" ht="16.5" customHeight="1">
      <c r="A179" s="37"/>
      <c r="B179" s="38"/>
      <c r="C179" s="258" t="s">
        <v>417</v>
      </c>
      <c r="D179" s="258" t="s">
        <v>203</v>
      </c>
      <c r="E179" s="259" t="s">
        <v>317</v>
      </c>
      <c r="F179" s="260" t="s">
        <v>318</v>
      </c>
      <c r="G179" s="261" t="s">
        <v>176</v>
      </c>
      <c r="H179" s="262">
        <v>317.66000000000003</v>
      </c>
      <c r="I179" s="263"/>
      <c r="J179" s="262">
        <f>ROUND(I179*H179,0)</f>
        <v>0</v>
      </c>
      <c r="K179" s="264"/>
      <c r="L179" s="265"/>
      <c r="M179" s="266" t="s">
        <v>1</v>
      </c>
      <c r="N179" s="267" t="s">
        <v>39</v>
      </c>
      <c r="O179" s="90"/>
      <c r="P179" s="227">
        <f>O179*H179</f>
        <v>0</v>
      </c>
      <c r="Q179" s="227">
        <v>0.081000000000000003</v>
      </c>
      <c r="R179" s="227">
        <f>Q179*H179</f>
        <v>25.730460000000004</v>
      </c>
      <c r="S179" s="227">
        <v>0</v>
      </c>
      <c r="T179" s="228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9" t="s">
        <v>189</v>
      </c>
      <c r="AT179" s="229" t="s">
        <v>203</v>
      </c>
      <c r="AU179" s="229" t="s">
        <v>143</v>
      </c>
      <c r="AY179" s="16" t="s">
        <v>134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6" t="s">
        <v>8</v>
      </c>
      <c r="BK179" s="230">
        <f>ROUND(I179*H179,0)</f>
        <v>0</v>
      </c>
      <c r="BL179" s="16" t="s">
        <v>142</v>
      </c>
      <c r="BM179" s="229" t="s">
        <v>522</v>
      </c>
    </row>
    <row r="180" s="2" customFormat="1">
      <c r="A180" s="37"/>
      <c r="B180" s="38"/>
      <c r="C180" s="39"/>
      <c r="D180" s="231" t="s">
        <v>145</v>
      </c>
      <c r="E180" s="39"/>
      <c r="F180" s="232" t="s">
        <v>318</v>
      </c>
      <c r="G180" s="39"/>
      <c r="H180" s="39"/>
      <c r="I180" s="233"/>
      <c r="J180" s="39"/>
      <c r="K180" s="39"/>
      <c r="L180" s="43"/>
      <c r="M180" s="234"/>
      <c r="N180" s="235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145</v>
      </c>
      <c r="AU180" s="16" t="s">
        <v>143</v>
      </c>
    </row>
    <row r="181" s="13" customFormat="1">
      <c r="A181" s="13"/>
      <c r="B181" s="236"/>
      <c r="C181" s="237"/>
      <c r="D181" s="231" t="s">
        <v>147</v>
      </c>
      <c r="E181" s="238" t="s">
        <v>1</v>
      </c>
      <c r="F181" s="239" t="s">
        <v>523</v>
      </c>
      <c r="G181" s="237"/>
      <c r="H181" s="240">
        <v>317.66000000000003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147</v>
      </c>
      <c r="AU181" s="246" t="s">
        <v>143</v>
      </c>
      <c r="AV181" s="13" t="s">
        <v>83</v>
      </c>
      <c r="AW181" s="13" t="s">
        <v>31</v>
      </c>
      <c r="AX181" s="13" t="s">
        <v>8</v>
      </c>
      <c r="AY181" s="246" t="s">
        <v>134</v>
      </c>
    </row>
    <row r="182" s="2" customFormat="1" ht="24.15" customHeight="1">
      <c r="A182" s="37"/>
      <c r="B182" s="38"/>
      <c r="C182" s="258" t="s">
        <v>213</v>
      </c>
      <c r="D182" s="258" t="s">
        <v>203</v>
      </c>
      <c r="E182" s="259" t="s">
        <v>323</v>
      </c>
      <c r="F182" s="260" t="s">
        <v>324</v>
      </c>
      <c r="G182" s="261" t="s">
        <v>176</v>
      </c>
      <c r="H182" s="262">
        <v>10</v>
      </c>
      <c r="I182" s="263"/>
      <c r="J182" s="262">
        <f>ROUND(I182*H182,0)</f>
        <v>0</v>
      </c>
      <c r="K182" s="264"/>
      <c r="L182" s="265"/>
      <c r="M182" s="266" t="s">
        <v>1</v>
      </c>
      <c r="N182" s="267" t="s">
        <v>39</v>
      </c>
      <c r="O182" s="90"/>
      <c r="P182" s="227">
        <f>O182*H182</f>
        <v>0</v>
      </c>
      <c r="Q182" s="227">
        <v>0.048300000000000003</v>
      </c>
      <c r="R182" s="227">
        <f>Q182*H182</f>
        <v>0.48300000000000004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189</v>
      </c>
      <c r="AT182" s="229" t="s">
        <v>203</v>
      </c>
      <c r="AU182" s="229" t="s">
        <v>143</v>
      </c>
      <c r="AY182" s="16" t="s">
        <v>134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</v>
      </c>
      <c r="BK182" s="230">
        <f>ROUND(I182*H182,0)</f>
        <v>0</v>
      </c>
      <c r="BL182" s="16" t="s">
        <v>142</v>
      </c>
      <c r="BM182" s="229" t="s">
        <v>524</v>
      </c>
    </row>
    <row r="183" s="2" customFormat="1">
      <c r="A183" s="37"/>
      <c r="B183" s="38"/>
      <c r="C183" s="39"/>
      <c r="D183" s="231" t="s">
        <v>145</v>
      </c>
      <c r="E183" s="39"/>
      <c r="F183" s="232" t="s">
        <v>324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145</v>
      </c>
      <c r="AU183" s="16" t="s">
        <v>143</v>
      </c>
    </row>
    <row r="184" s="2" customFormat="1" ht="16.5" customHeight="1">
      <c r="A184" s="37"/>
      <c r="B184" s="38"/>
      <c r="C184" s="258" t="s">
        <v>422</v>
      </c>
      <c r="D184" s="258" t="s">
        <v>203</v>
      </c>
      <c r="E184" s="259" t="s">
        <v>327</v>
      </c>
      <c r="F184" s="260" t="s">
        <v>328</v>
      </c>
      <c r="G184" s="261" t="s">
        <v>176</v>
      </c>
      <c r="H184" s="262">
        <v>327.66000000000003</v>
      </c>
      <c r="I184" s="263"/>
      <c r="J184" s="262">
        <f>ROUND(I184*H184,0)</f>
        <v>0</v>
      </c>
      <c r="K184" s="264"/>
      <c r="L184" s="265"/>
      <c r="M184" s="266" t="s">
        <v>1</v>
      </c>
      <c r="N184" s="267" t="s">
        <v>39</v>
      </c>
      <c r="O184" s="90"/>
      <c r="P184" s="227">
        <f>O184*H184</f>
        <v>0</v>
      </c>
      <c r="Q184" s="227">
        <v>0.058000000000000003</v>
      </c>
      <c r="R184" s="227">
        <f>Q184*H184</f>
        <v>19.004280000000001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189</v>
      </c>
      <c r="AT184" s="229" t="s">
        <v>203</v>
      </c>
      <c r="AU184" s="229" t="s">
        <v>143</v>
      </c>
      <c r="AY184" s="16" t="s">
        <v>134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</v>
      </c>
      <c r="BK184" s="230">
        <f>ROUND(I184*H184,0)</f>
        <v>0</v>
      </c>
      <c r="BL184" s="16" t="s">
        <v>142</v>
      </c>
      <c r="BM184" s="229" t="s">
        <v>525</v>
      </c>
    </row>
    <row r="185" s="2" customFormat="1">
      <c r="A185" s="37"/>
      <c r="B185" s="38"/>
      <c r="C185" s="39"/>
      <c r="D185" s="231" t="s">
        <v>145</v>
      </c>
      <c r="E185" s="39"/>
      <c r="F185" s="232" t="s">
        <v>328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145</v>
      </c>
      <c r="AU185" s="16" t="s">
        <v>143</v>
      </c>
    </row>
    <row r="186" s="13" customFormat="1">
      <c r="A186" s="13"/>
      <c r="B186" s="236"/>
      <c r="C186" s="237"/>
      <c r="D186" s="231" t="s">
        <v>147</v>
      </c>
      <c r="E186" s="238" t="s">
        <v>1</v>
      </c>
      <c r="F186" s="239" t="s">
        <v>521</v>
      </c>
      <c r="G186" s="237"/>
      <c r="H186" s="240">
        <v>327.66000000000003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147</v>
      </c>
      <c r="AU186" s="246" t="s">
        <v>143</v>
      </c>
      <c r="AV186" s="13" t="s">
        <v>83</v>
      </c>
      <c r="AW186" s="13" t="s">
        <v>31</v>
      </c>
      <c r="AX186" s="13" t="s">
        <v>8</v>
      </c>
      <c r="AY186" s="246" t="s">
        <v>134</v>
      </c>
    </row>
    <row r="187" s="2" customFormat="1" ht="24.15" customHeight="1">
      <c r="A187" s="37"/>
      <c r="B187" s="38"/>
      <c r="C187" s="258" t="s">
        <v>305</v>
      </c>
      <c r="D187" s="258" t="s">
        <v>203</v>
      </c>
      <c r="E187" s="259" t="s">
        <v>332</v>
      </c>
      <c r="F187" s="260" t="s">
        <v>333</v>
      </c>
      <c r="G187" s="261" t="s">
        <v>176</v>
      </c>
      <c r="H187" s="262">
        <v>20</v>
      </c>
      <c r="I187" s="263"/>
      <c r="J187" s="262">
        <f>ROUND(I187*H187,0)</f>
        <v>0</v>
      </c>
      <c r="K187" s="264"/>
      <c r="L187" s="265"/>
      <c r="M187" s="266" t="s">
        <v>1</v>
      </c>
      <c r="N187" s="267" t="s">
        <v>39</v>
      </c>
      <c r="O187" s="90"/>
      <c r="P187" s="227">
        <f>O187*H187</f>
        <v>0</v>
      </c>
      <c r="Q187" s="227">
        <v>0.064000000000000001</v>
      </c>
      <c r="R187" s="227">
        <f>Q187*H187</f>
        <v>1.28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189</v>
      </c>
      <c r="AT187" s="229" t="s">
        <v>203</v>
      </c>
      <c r="AU187" s="229" t="s">
        <v>143</v>
      </c>
      <c r="AY187" s="16" t="s">
        <v>134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</v>
      </c>
      <c r="BK187" s="230">
        <f>ROUND(I187*H187,0)</f>
        <v>0</v>
      </c>
      <c r="BL187" s="16" t="s">
        <v>142</v>
      </c>
      <c r="BM187" s="229" t="s">
        <v>526</v>
      </c>
    </row>
    <row r="188" s="2" customFormat="1">
      <c r="A188" s="37"/>
      <c r="B188" s="38"/>
      <c r="C188" s="39"/>
      <c r="D188" s="231" t="s">
        <v>145</v>
      </c>
      <c r="E188" s="39"/>
      <c r="F188" s="232" t="s">
        <v>333</v>
      </c>
      <c r="G188" s="39"/>
      <c r="H188" s="39"/>
      <c r="I188" s="233"/>
      <c r="J188" s="39"/>
      <c r="K188" s="39"/>
      <c r="L188" s="43"/>
      <c r="M188" s="234"/>
      <c r="N188" s="23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145</v>
      </c>
      <c r="AU188" s="16" t="s">
        <v>143</v>
      </c>
    </row>
    <row r="189" s="2" customFormat="1" ht="37.8" customHeight="1">
      <c r="A189" s="37"/>
      <c r="B189" s="38"/>
      <c r="C189" s="218" t="s">
        <v>243</v>
      </c>
      <c r="D189" s="218" t="s">
        <v>138</v>
      </c>
      <c r="E189" s="219" t="s">
        <v>336</v>
      </c>
      <c r="F189" s="220" t="s">
        <v>337</v>
      </c>
      <c r="G189" s="221" t="s">
        <v>176</v>
      </c>
      <c r="H189" s="222">
        <v>327.66000000000003</v>
      </c>
      <c r="I189" s="223"/>
      <c r="J189" s="222">
        <f>ROUND(I189*H189,0)</f>
        <v>0</v>
      </c>
      <c r="K189" s="224"/>
      <c r="L189" s="43"/>
      <c r="M189" s="225" t="s">
        <v>1</v>
      </c>
      <c r="N189" s="226" t="s">
        <v>39</v>
      </c>
      <c r="O189" s="90"/>
      <c r="P189" s="227">
        <f>O189*H189</f>
        <v>0</v>
      </c>
      <c r="Q189" s="227">
        <v>0.1295</v>
      </c>
      <c r="R189" s="227">
        <f>Q189*H189</f>
        <v>42.431970000000007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142</v>
      </c>
      <c r="AT189" s="229" t="s">
        <v>138</v>
      </c>
      <c r="AU189" s="229" t="s">
        <v>143</v>
      </c>
      <c r="AY189" s="16" t="s">
        <v>134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</v>
      </c>
      <c r="BK189" s="230">
        <f>ROUND(I189*H189,0)</f>
        <v>0</v>
      </c>
      <c r="BL189" s="16" t="s">
        <v>142</v>
      </c>
      <c r="BM189" s="229" t="s">
        <v>527</v>
      </c>
    </row>
    <row r="190" s="2" customFormat="1">
      <c r="A190" s="37"/>
      <c r="B190" s="38"/>
      <c r="C190" s="39"/>
      <c r="D190" s="231" t="s">
        <v>145</v>
      </c>
      <c r="E190" s="39"/>
      <c r="F190" s="232" t="s">
        <v>339</v>
      </c>
      <c r="G190" s="39"/>
      <c r="H190" s="39"/>
      <c r="I190" s="233"/>
      <c r="J190" s="39"/>
      <c r="K190" s="39"/>
      <c r="L190" s="43"/>
      <c r="M190" s="234"/>
      <c r="N190" s="235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145</v>
      </c>
      <c r="AU190" s="16" t="s">
        <v>143</v>
      </c>
    </row>
    <row r="191" s="13" customFormat="1">
      <c r="A191" s="13"/>
      <c r="B191" s="236"/>
      <c r="C191" s="237"/>
      <c r="D191" s="231" t="s">
        <v>147</v>
      </c>
      <c r="E191" s="238" t="s">
        <v>1</v>
      </c>
      <c r="F191" s="239" t="s">
        <v>521</v>
      </c>
      <c r="G191" s="237"/>
      <c r="H191" s="240">
        <v>327.66000000000003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147</v>
      </c>
      <c r="AU191" s="246" t="s">
        <v>143</v>
      </c>
      <c r="AV191" s="13" t="s">
        <v>83</v>
      </c>
      <c r="AW191" s="13" t="s">
        <v>31</v>
      </c>
      <c r="AX191" s="13" t="s">
        <v>8</v>
      </c>
      <c r="AY191" s="246" t="s">
        <v>134</v>
      </c>
    </row>
    <row r="192" s="2" customFormat="1" ht="16.5" customHeight="1">
      <c r="A192" s="37"/>
      <c r="B192" s="38"/>
      <c r="C192" s="218" t="s">
        <v>256</v>
      </c>
      <c r="D192" s="218" t="s">
        <v>138</v>
      </c>
      <c r="E192" s="219" t="s">
        <v>341</v>
      </c>
      <c r="F192" s="220" t="s">
        <v>342</v>
      </c>
      <c r="G192" s="221" t="s">
        <v>176</v>
      </c>
      <c r="H192" s="222">
        <v>327.66000000000003</v>
      </c>
      <c r="I192" s="223"/>
      <c r="J192" s="222">
        <f>ROUND(I192*H192,0)</f>
        <v>0</v>
      </c>
      <c r="K192" s="224"/>
      <c r="L192" s="43"/>
      <c r="M192" s="225" t="s">
        <v>1</v>
      </c>
      <c r="N192" s="226" t="s">
        <v>39</v>
      </c>
      <c r="O192" s="90"/>
      <c r="P192" s="227">
        <f>O192*H192</f>
        <v>0</v>
      </c>
      <c r="Q192" s="227">
        <v>1.0000000000000001E-05</v>
      </c>
      <c r="R192" s="227">
        <f>Q192*H192</f>
        <v>0.0032766000000000006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142</v>
      </c>
      <c r="AT192" s="229" t="s">
        <v>138</v>
      </c>
      <c r="AU192" s="229" t="s">
        <v>143</v>
      </c>
      <c r="AY192" s="16" t="s">
        <v>134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</v>
      </c>
      <c r="BK192" s="230">
        <f>ROUND(I192*H192,0)</f>
        <v>0</v>
      </c>
      <c r="BL192" s="16" t="s">
        <v>142</v>
      </c>
      <c r="BM192" s="229" t="s">
        <v>528</v>
      </c>
    </row>
    <row r="193" s="2" customFormat="1">
      <c r="A193" s="37"/>
      <c r="B193" s="38"/>
      <c r="C193" s="39"/>
      <c r="D193" s="231" t="s">
        <v>145</v>
      </c>
      <c r="E193" s="39"/>
      <c r="F193" s="232" t="s">
        <v>344</v>
      </c>
      <c r="G193" s="39"/>
      <c r="H193" s="39"/>
      <c r="I193" s="233"/>
      <c r="J193" s="39"/>
      <c r="K193" s="39"/>
      <c r="L193" s="43"/>
      <c r="M193" s="234"/>
      <c r="N193" s="235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145</v>
      </c>
      <c r="AU193" s="16" t="s">
        <v>143</v>
      </c>
    </row>
    <row r="194" s="13" customFormat="1">
      <c r="A194" s="13"/>
      <c r="B194" s="236"/>
      <c r="C194" s="237"/>
      <c r="D194" s="231" t="s">
        <v>147</v>
      </c>
      <c r="E194" s="238" t="s">
        <v>1</v>
      </c>
      <c r="F194" s="239" t="s">
        <v>521</v>
      </c>
      <c r="G194" s="237"/>
      <c r="H194" s="240">
        <v>327.66000000000003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147</v>
      </c>
      <c r="AU194" s="246" t="s">
        <v>143</v>
      </c>
      <c r="AV194" s="13" t="s">
        <v>83</v>
      </c>
      <c r="AW194" s="13" t="s">
        <v>31</v>
      </c>
      <c r="AX194" s="13" t="s">
        <v>8</v>
      </c>
      <c r="AY194" s="246" t="s">
        <v>134</v>
      </c>
    </row>
    <row r="195" s="12" customFormat="1" ht="22.8" customHeight="1">
      <c r="A195" s="12"/>
      <c r="B195" s="202"/>
      <c r="C195" s="203"/>
      <c r="D195" s="204" t="s">
        <v>73</v>
      </c>
      <c r="E195" s="216" t="s">
        <v>345</v>
      </c>
      <c r="F195" s="216" t="s">
        <v>346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SUM(P196:P207)</f>
        <v>0</v>
      </c>
      <c r="Q195" s="210"/>
      <c r="R195" s="211">
        <f>SUM(R196:R207)</f>
        <v>0</v>
      </c>
      <c r="S195" s="210"/>
      <c r="T195" s="212">
        <f>SUM(T196:T207)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</v>
      </c>
      <c r="AT195" s="214" t="s">
        <v>73</v>
      </c>
      <c r="AU195" s="214" t="s">
        <v>8</v>
      </c>
      <c r="AY195" s="213" t="s">
        <v>134</v>
      </c>
      <c r="BK195" s="215">
        <f>SUM(BK196:BK207)</f>
        <v>0</v>
      </c>
    </row>
    <row r="196" s="2" customFormat="1" ht="33" customHeight="1">
      <c r="A196" s="37"/>
      <c r="B196" s="38"/>
      <c r="C196" s="218" t="s">
        <v>264</v>
      </c>
      <c r="D196" s="218" t="s">
        <v>138</v>
      </c>
      <c r="E196" s="219" t="s">
        <v>348</v>
      </c>
      <c r="F196" s="220" t="s">
        <v>349</v>
      </c>
      <c r="G196" s="221" t="s">
        <v>211</v>
      </c>
      <c r="H196" s="222">
        <v>421.98000000000002</v>
      </c>
      <c r="I196" s="223"/>
      <c r="J196" s="222">
        <f>ROUND(I196*H196,0)</f>
        <v>0</v>
      </c>
      <c r="K196" s="224"/>
      <c r="L196" s="43"/>
      <c r="M196" s="225" t="s">
        <v>1</v>
      </c>
      <c r="N196" s="226" t="s">
        <v>39</v>
      </c>
      <c r="O196" s="90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9" t="s">
        <v>142</v>
      </c>
      <c r="AT196" s="229" t="s">
        <v>138</v>
      </c>
      <c r="AU196" s="229" t="s">
        <v>83</v>
      </c>
      <c r="AY196" s="16" t="s">
        <v>134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6" t="s">
        <v>8</v>
      </c>
      <c r="BK196" s="230">
        <f>ROUND(I196*H196,0)</f>
        <v>0</v>
      </c>
      <c r="BL196" s="16" t="s">
        <v>142</v>
      </c>
      <c r="BM196" s="229" t="s">
        <v>529</v>
      </c>
    </row>
    <row r="197" s="2" customFormat="1">
      <c r="A197" s="37"/>
      <c r="B197" s="38"/>
      <c r="C197" s="39"/>
      <c r="D197" s="231" t="s">
        <v>145</v>
      </c>
      <c r="E197" s="39"/>
      <c r="F197" s="232" t="s">
        <v>351</v>
      </c>
      <c r="G197" s="39"/>
      <c r="H197" s="39"/>
      <c r="I197" s="233"/>
      <c r="J197" s="39"/>
      <c r="K197" s="39"/>
      <c r="L197" s="43"/>
      <c r="M197" s="234"/>
      <c r="N197" s="235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145</v>
      </c>
      <c r="AU197" s="16" t="s">
        <v>83</v>
      </c>
    </row>
    <row r="198" s="2" customFormat="1" ht="21.75" customHeight="1">
      <c r="A198" s="37"/>
      <c r="B198" s="38"/>
      <c r="C198" s="218" t="s">
        <v>270</v>
      </c>
      <c r="D198" s="218" t="s">
        <v>138</v>
      </c>
      <c r="E198" s="219" t="s">
        <v>353</v>
      </c>
      <c r="F198" s="220" t="s">
        <v>354</v>
      </c>
      <c r="G198" s="221" t="s">
        <v>211</v>
      </c>
      <c r="H198" s="222">
        <v>25318.799999999999</v>
      </c>
      <c r="I198" s="223"/>
      <c r="J198" s="222">
        <f>ROUND(I198*H198,0)</f>
        <v>0</v>
      </c>
      <c r="K198" s="224"/>
      <c r="L198" s="43"/>
      <c r="M198" s="225" t="s">
        <v>1</v>
      </c>
      <c r="N198" s="226" t="s">
        <v>39</v>
      </c>
      <c r="O198" s="90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9" t="s">
        <v>142</v>
      </c>
      <c r="AT198" s="229" t="s">
        <v>138</v>
      </c>
      <c r="AU198" s="229" t="s">
        <v>83</v>
      </c>
      <c r="AY198" s="16" t="s">
        <v>134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6" t="s">
        <v>8</v>
      </c>
      <c r="BK198" s="230">
        <f>ROUND(I198*H198,0)</f>
        <v>0</v>
      </c>
      <c r="BL198" s="16" t="s">
        <v>142</v>
      </c>
      <c r="BM198" s="229" t="s">
        <v>530</v>
      </c>
    </row>
    <row r="199" s="2" customFormat="1">
      <c r="A199" s="37"/>
      <c r="B199" s="38"/>
      <c r="C199" s="39"/>
      <c r="D199" s="231" t="s">
        <v>145</v>
      </c>
      <c r="E199" s="39"/>
      <c r="F199" s="232" t="s">
        <v>356</v>
      </c>
      <c r="G199" s="39"/>
      <c r="H199" s="39"/>
      <c r="I199" s="233"/>
      <c r="J199" s="39"/>
      <c r="K199" s="39"/>
      <c r="L199" s="43"/>
      <c r="M199" s="234"/>
      <c r="N199" s="235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145</v>
      </c>
      <c r="AU199" s="16" t="s">
        <v>83</v>
      </c>
    </row>
    <row r="200" s="2" customFormat="1" ht="24.15" customHeight="1">
      <c r="A200" s="37"/>
      <c r="B200" s="38"/>
      <c r="C200" s="218" t="s">
        <v>276</v>
      </c>
      <c r="D200" s="218" t="s">
        <v>138</v>
      </c>
      <c r="E200" s="219" t="s">
        <v>358</v>
      </c>
      <c r="F200" s="220" t="s">
        <v>359</v>
      </c>
      <c r="G200" s="221" t="s">
        <v>211</v>
      </c>
      <c r="H200" s="222">
        <v>421.98000000000002</v>
      </c>
      <c r="I200" s="223"/>
      <c r="J200" s="222">
        <f>ROUND(I200*H200,0)</f>
        <v>0</v>
      </c>
      <c r="K200" s="224"/>
      <c r="L200" s="43"/>
      <c r="M200" s="225" t="s">
        <v>1</v>
      </c>
      <c r="N200" s="226" t="s">
        <v>39</v>
      </c>
      <c r="O200" s="90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9" t="s">
        <v>142</v>
      </c>
      <c r="AT200" s="229" t="s">
        <v>138</v>
      </c>
      <c r="AU200" s="229" t="s">
        <v>83</v>
      </c>
      <c r="AY200" s="16" t="s">
        <v>134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6" t="s">
        <v>8</v>
      </c>
      <c r="BK200" s="230">
        <f>ROUND(I200*H200,0)</f>
        <v>0</v>
      </c>
      <c r="BL200" s="16" t="s">
        <v>142</v>
      </c>
      <c r="BM200" s="229" t="s">
        <v>531</v>
      </c>
    </row>
    <row r="201" s="2" customFormat="1">
      <c r="A201" s="37"/>
      <c r="B201" s="38"/>
      <c r="C201" s="39"/>
      <c r="D201" s="231" t="s">
        <v>145</v>
      </c>
      <c r="E201" s="39"/>
      <c r="F201" s="232" t="s">
        <v>361</v>
      </c>
      <c r="G201" s="39"/>
      <c r="H201" s="39"/>
      <c r="I201" s="233"/>
      <c r="J201" s="39"/>
      <c r="K201" s="39"/>
      <c r="L201" s="43"/>
      <c r="M201" s="234"/>
      <c r="N201" s="235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145</v>
      </c>
      <c r="AU201" s="16" t="s">
        <v>83</v>
      </c>
    </row>
    <row r="202" s="2" customFormat="1" ht="33" customHeight="1">
      <c r="A202" s="37"/>
      <c r="B202" s="38"/>
      <c r="C202" s="218" t="s">
        <v>283</v>
      </c>
      <c r="D202" s="218" t="s">
        <v>138</v>
      </c>
      <c r="E202" s="219" t="s">
        <v>363</v>
      </c>
      <c r="F202" s="220" t="s">
        <v>364</v>
      </c>
      <c r="G202" s="221" t="s">
        <v>211</v>
      </c>
      <c r="H202" s="222">
        <v>217.88999999999999</v>
      </c>
      <c r="I202" s="223"/>
      <c r="J202" s="222">
        <f>ROUND(I202*H202,0)</f>
        <v>0</v>
      </c>
      <c r="K202" s="224"/>
      <c r="L202" s="43"/>
      <c r="M202" s="225" t="s">
        <v>1</v>
      </c>
      <c r="N202" s="226" t="s">
        <v>39</v>
      </c>
      <c r="O202" s="90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9" t="s">
        <v>142</v>
      </c>
      <c r="AT202" s="229" t="s">
        <v>138</v>
      </c>
      <c r="AU202" s="229" t="s">
        <v>83</v>
      </c>
      <c r="AY202" s="16" t="s">
        <v>134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</v>
      </c>
      <c r="BK202" s="230">
        <f>ROUND(I202*H202,0)</f>
        <v>0</v>
      </c>
      <c r="BL202" s="16" t="s">
        <v>142</v>
      </c>
      <c r="BM202" s="229" t="s">
        <v>532</v>
      </c>
    </row>
    <row r="203" s="2" customFormat="1">
      <c r="A203" s="37"/>
      <c r="B203" s="38"/>
      <c r="C203" s="39"/>
      <c r="D203" s="231" t="s">
        <v>145</v>
      </c>
      <c r="E203" s="39"/>
      <c r="F203" s="232" t="s">
        <v>366</v>
      </c>
      <c r="G203" s="39"/>
      <c r="H203" s="39"/>
      <c r="I203" s="233"/>
      <c r="J203" s="39"/>
      <c r="K203" s="39"/>
      <c r="L203" s="43"/>
      <c r="M203" s="234"/>
      <c r="N203" s="23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145</v>
      </c>
      <c r="AU203" s="16" t="s">
        <v>83</v>
      </c>
    </row>
    <row r="204" s="2" customFormat="1" ht="33" customHeight="1">
      <c r="A204" s="37"/>
      <c r="B204" s="38"/>
      <c r="C204" s="218" t="s">
        <v>289</v>
      </c>
      <c r="D204" s="218" t="s">
        <v>138</v>
      </c>
      <c r="E204" s="219" t="s">
        <v>368</v>
      </c>
      <c r="F204" s="220" t="s">
        <v>369</v>
      </c>
      <c r="G204" s="221" t="s">
        <v>211</v>
      </c>
      <c r="H204" s="222">
        <v>28.890000000000001</v>
      </c>
      <c r="I204" s="223"/>
      <c r="J204" s="222">
        <f>ROUND(I204*H204,0)</f>
        <v>0</v>
      </c>
      <c r="K204" s="224"/>
      <c r="L204" s="43"/>
      <c r="M204" s="225" t="s">
        <v>1</v>
      </c>
      <c r="N204" s="226" t="s">
        <v>39</v>
      </c>
      <c r="O204" s="90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9" t="s">
        <v>142</v>
      </c>
      <c r="AT204" s="229" t="s">
        <v>138</v>
      </c>
      <c r="AU204" s="229" t="s">
        <v>83</v>
      </c>
      <c r="AY204" s="16" t="s">
        <v>134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6" t="s">
        <v>8</v>
      </c>
      <c r="BK204" s="230">
        <f>ROUND(I204*H204,0)</f>
        <v>0</v>
      </c>
      <c r="BL204" s="16" t="s">
        <v>142</v>
      </c>
      <c r="BM204" s="229" t="s">
        <v>533</v>
      </c>
    </row>
    <row r="205" s="2" customFormat="1">
      <c r="A205" s="37"/>
      <c r="B205" s="38"/>
      <c r="C205" s="39"/>
      <c r="D205" s="231" t="s">
        <v>145</v>
      </c>
      <c r="E205" s="39"/>
      <c r="F205" s="232" t="s">
        <v>371</v>
      </c>
      <c r="G205" s="39"/>
      <c r="H205" s="39"/>
      <c r="I205" s="233"/>
      <c r="J205" s="39"/>
      <c r="K205" s="39"/>
      <c r="L205" s="43"/>
      <c r="M205" s="234"/>
      <c r="N205" s="235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145</v>
      </c>
      <c r="AU205" s="16" t="s">
        <v>83</v>
      </c>
    </row>
    <row r="206" s="2" customFormat="1" ht="24.15" customHeight="1">
      <c r="A206" s="37"/>
      <c r="B206" s="38"/>
      <c r="C206" s="218" t="s">
        <v>294</v>
      </c>
      <c r="D206" s="218" t="s">
        <v>138</v>
      </c>
      <c r="E206" s="219" t="s">
        <v>372</v>
      </c>
      <c r="F206" s="220" t="s">
        <v>373</v>
      </c>
      <c r="G206" s="221" t="s">
        <v>211</v>
      </c>
      <c r="H206" s="222">
        <v>175.18000000000001</v>
      </c>
      <c r="I206" s="223"/>
      <c r="J206" s="222">
        <f>ROUND(I206*H206,0)</f>
        <v>0</v>
      </c>
      <c r="K206" s="224"/>
      <c r="L206" s="43"/>
      <c r="M206" s="225" t="s">
        <v>1</v>
      </c>
      <c r="N206" s="226" t="s">
        <v>39</v>
      </c>
      <c r="O206" s="90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142</v>
      </c>
      <c r="AT206" s="229" t="s">
        <v>138</v>
      </c>
      <c r="AU206" s="229" t="s">
        <v>83</v>
      </c>
      <c r="AY206" s="16" t="s">
        <v>134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</v>
      </c>
      <c r="BK206" s="230">
        <f>ROUND(I206*H206,0)</f>
        <v>0</v>
      </c>
      <c r="BL206" s="16" t="s">
        <v>142</v>
      </c>
      <c r="BM206" s="229" t="s">
        <v>534</v>
      </c>
    </row>
    <row r="207" s="2" customFormat="1">
      <c r="A207" s="37"/>
      <c r="B207" s="38"/>
      <c r="C207" s="39"/>
      <c r="D207" s="231" t="s">
        <v>145</v>
      </c>
      <c r="E207" s="39"/>
      <c r="F207" s="232" t="s">
        <v>375</v>
      </c>
      <c r="G207" s="39"/>
      <c r="H207" s="39"/>
      <c r="I207" s="233"/>
      <c r="J207" s="39"/>
      <c r="K207" s="39"/>
      <c r="L207" s="43"/>
      <c r="M207" s="234"/>
      <c r="N207" s="235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145</v>
      </c>
      <c r="AU207" s="16" t="s">
        <v>83</v>
      </c>
    </row>
    <row r="208" s="12" customFormat="1" ht="22.8" customHeight="1">
      <c r="A208" s="12"/>
      <c r="B208" s="202"/>
      <c r="C208" s="203"/>
      <c r="D208" s="204" t="s">
        <v>73</v>
      </c>
      <c r="E208" s="216" t="s">
        <v>376</v>
      </c>
      <c r="F208" s="216" t="s">
        <v>377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SUM(P209:P210)</f>
        <v>0</v>
      </c>
      <c r="Q208" s="210"/>
      <c r="R208" s="211">
        <f>SUM(R209:R210)</f>
        <v>0</v>
      </c>
      <c r="S208" s="210"/>
      <c r="T208" s="212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</v>
      </c>
      <c r="AT208" s="214" t="s">
        <v>73</v>
      </c>
      <c r="AU208" s="214" t="s">
        <v>8</v>
      </c>
      <c r="AY208" s="213" t="s">
        <v>134</v>
      </c>
      <c r="BK208" s="215">
        <f>SUM(BK209:BK210)</f>
        <v>0</v>
      </c>
    </row>
    <row r="209" s="2" customFormat="1" ht="24.15" customHeight="1">
      <c r="A209" s="37"/>
      <c r="B209" s="38"/>
      <c r="C209" s="218" t="s">
        <v>300</v>
      </c>
      <c r="D209" s="218" t="s">
        <v>138</v>
      </c>
      <c r="E209" s="219" t="s">
        <v>379</v>
      </c>
      <c r="F209" s="220" t="s">
        <v>380</v>
      </c>
      <c r="G209" s="221" t="s">
        <v>211</v>
      </c>
      <c r="H209" s="222">
        <v>259.33999999999997</v>
      </c>
      <c r="I209" s="223"/>
      <c r="J209" s="222">
        <f>ROUND(I209*H209,0)</f>
        <v>0</v>
      </c>
      <c r="K209" s="224"/>
      <c r="L209" s="43"/>
      <c r="M209" s="225" t="s">
        <v>1</v>
      </c>
      <c r="N209" s="226" t="s">
        <v>39</v>
      </c>
      <c r="O209" s="90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9" t="s">
        <v>142</v>
      </c>
      <c r="AT209" s="229" t="s">
        <v>138</v>
      </c>
      <c r="AU209" s="229" t="s">
        <v>83</v>
      </c>
      <c r="AY209" s="16" t="s">
        <v>134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</v>
      </c>
      <c r="BK209" s="230">
        <f>ROUND(I209*H209,0)</f>
        <v>0</v>
      </c>
      <c r="BL209" s="16" t="s">
        <v>142</v>
      </c>
      <c r="BM209" s="229" t="s">
        <v>535</v>
      </c>
    </row>
    <row r="210" s="2" customFormat="1">
      <c r="A210" s="37"/>
      <c r="B210" s="38"/>
      <c r="C210" s="39"/>
      <c r="D210" s="231" t="s">
        <v>145</v>
      </c>
      <c r="E210" s="39"/>
      <c r="F210" s="232" t="s">
        <v>382</v>
      </c>
      <c r="G210" s="39"/>
      <c r="H210" s="39"/>
      <c r="I210" s="233"/>
      <c r="J210" s="39"/>
      <c r="K210" s="39"/>
      <c r="L210" s="43"/>
      <c r="M210" s="268"/>
      <c r="N210" s="269"/>
      <c r="O210" s="270"/>
      <c r="P210" s="270"/>
      <c r="Q210" s="270"/>
      <c r="R210" s="270"/>
      <c r="S210" s="270"/>
      <c r="T210" s="27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145</v>
      </c>
      <c r="AU210" s="16" t="s">
        <v>83</v>
      </c>
    </row>
    <row r="211" s="2" customFormat="1" ht="6.96" customHeight="1">
      <c r="A211" s="37"/>
      <c r="B211" s="65"/>
      <c r="C211" s="66"/>
      <c r="D211" s="66"/>
      <c r="E211" s="66"/>
      <c r="F211" s="66"/>
      <c r="G211" s="66"/>
      <c r="H211" s="66"/>
      <c r="I211" s="66"/>
      <c r="J211" s="66"/>
      <c r="K211" s="66"/>
      <c r="L211" s="43"/>
      <c r="M211" s="37"/>
      <c r="O211" s="37"/>
      <c r="P211" s="37"/>
      <c r="Q211" s="37"/>
      <c r="R211" s="37"/>
      <c r="S211" s="37"/>
      <c r="T211" s="37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</row>
  </sheetData>
  <sheetProtection sheet="1" autoFilter="0" formatColumns="0" formatRows="0" objects="1" scenarios="1" spinCount="100000" saltValue="2lJYxfbY5zVpuoITOtyrsa89GZSB7nNjqJ7g9tbDvuQW9eFxTAJaKoj2FkdNscjcnsxaa7k8KKEeAlgxKbucFw==" hashValue="nvB+YkaXNRPmM9pXZfFYK0WVJYF+vX56fQb2Ng2amEDJ01JxzTB44sxQ0DsOOttTWLauNVfMKutellCaAOGBkg==" algorithmName="SHA-512" password="CC35"/>
  <autoFilter ref="C124:K21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536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ROUND((SUM(BE125:BE223)),  0)</f>
        <v>0</v>
      </c>
      <c r="G33" s="37"/>
      <c r="H33" s="37"/>
      <c r="I33" s="154">
        <v>0.20999999999999999</v>
      </c>
      <c r="J33" s="153">
        <f>ROUND(((SUM(BE125:BE223))*I33),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ROUND((SUM(BF125:BF223)),  0)</f>
        <v>0</v>
      </c>
      <c r="G34" s="37"/>
      <c r="H34" s="37"/>
      <c r="I34" s="154">
        <v>0.14999999999999999</v>
      </c>
      <c r="J34" s="153">
        <f>ROUND(((SUM(BF125:BF223))*I34),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ROUND((SUM(BG125:BG223)),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ROUND((SUM(BH125:BH223)),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ROUND((SUM(BI125:BI223)),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105 - ZAHRADNÍ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J146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J150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J175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J186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J208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J221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105 - ZAHRADNÍ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289.73633320000005</v>
      </c>
      <c r="S125" s="103"/>
      <c r="T125" s="200">
        <f>T126</f>
        <v>449.36273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P127+P150+P175+P208+P221</f>
        <v>0</v>
      </c>
      <c r="Q126" s="210"/>
      <c r="R126" s="211">
        <f>R127+R150+R175+R208+R221</f>
        <v>289.73633320000005</v>
      </c>
      <c r="S126" s="210"/>
      <c r="T126" s="212">
        <f>T127+T150+T175+T208+T221</f>
        <v>449.36273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BK127+BK150+BK175+BK208+BK221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P128+P146</f>
        <v>0</v>
      </c>
      <c r="Q127" s="210"/>
      <c r="R127" s="211">
        <f>R128+R146</f>
        <v>0</v>
      </c>
      <c r="S127" s="210"/>
      <c r="T127" s="212">
        <f>T128+T146</f>
        <v>449.36273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BK128+BK146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SUM(P129:P145)</f>
        <v>0</v>
      </c>
      <c r="Q128" s="210"/>
      <c r="R128" s="211">
        <f>SUM(R129:R145)</f>
        <v>0</v>
      </c>
      <c r="S128" s="210"/>
      <c r="T128" s="212">
        <f>SUM(T129:T145)</f>
        <v>449.36273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SUM(BK129:BK145)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163</v>
      </c>
      <c r="F129" s="220" t="s">
        <v>164</v>
      </c>
      <c r="G129" s="221" t="s">
        <v>141</v>
      </c>
      <c r="H129" s="222">
        <v>28.850000000000001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0.28999999999999998</v>
      </c>
      <c r="T129" s="228">
        <f>S129*H129</f>
        <v>8.3665000000000003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537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166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2" customFormat="1" ht="24.15" customHeight="1">
      <c r="A131" s="37"/>
      <c r="B131" s="38"/>
      <c r="C131" s="218" t="s">
        <v>83</v>
      </c>
      <c r="D131" s="218" t="s">
        <v>138</v>
      </c>
      <c r="E131" s="219" t="s">
        <v>157</v>
      </c>
      <c r="F131" s="220" t="s">
        <v>158</v>
      </c>
      <c r="G131" s="221" t="s">
        <v>141</v>
      </c>
      <c r="H131" s="222">
        <v>548.08000000000004</v>
      </c>
      <c r="I131" s="223"/>
      <c r="J131" s="222">
        <f>ROUND(I131*H131,0)</f>
        <v>0</v>
      </c>
      <c r="K131" s="224"/>
      <c r="L131" s="43"/>
      <c r="M131" s="225" t="s">
        <v>1</v>
      </c>
      <c r="N131" s="226" t="s">
        <v>39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0.29999999999999999</v>
      </c>
      <c r="T131" s="228">
        <f>S131*H131</f>
        <v>164.42400000000001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142</v>
      </c>
      <c r="AT131" s="229" t="s">
        <v>138</v>
      </c>
      <c r="AU131" s="229" t="s">
        <v>143</v>
      </c>
      <c r="AY131" s="16" t="s">
        <v>134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</v>
      </c>
      <c r="BK131" s="230">
        <f>ROUND(I131*H131,0)</f>
        <v>0</v>
      </c>
      <c r="BL131" s="16" t="s">
        <v>142</v>
      </c>
      <c r="BM131" s="229" t="s">
        <v>538</v>
      </c>
    </row>
    <row r="132" s="2" customFormat="1">
      <c r="A132" s="37"/>
      <c r="B132" s="38"/>
      <c r="C132" s="39"/>
      <c r="D132" s="231" t="s">
        <v>145</v>
      </c>
      <c r="E132" s="39"/>
      <c r="F132" s="232" t="s">
        <v>160</v>
      </c>
      <c r="G132" s="39"/>
      <c r="H132" s="39"/>
      <c r="I132" s="233"/>
      <c r="J132" s="39"/>
      <c r="K132" s="39"/>
      <c r="L132" s="43"/>
      <c r="M132" s="234"/>
      <c r="N132" s="235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145</v>
      </c>
      <c r="AU132" s="16" t="s">
        <v>143</v>
      </c>
    </row>
    <row r="133" s="13" customFormat="1">
      <c r="A133" s="13"/>
      <c r="B133" s="236"/>
      <c r="C133" s="237"/>
      <c r="D133" s="231" t="s">
        <v>147</v>
      </c>
      <c r="E133" s="238" t="s">
        <v>1</v>
      </c>
      <c r="F133" s="239" t="s">
        <v>539</v>
      </c>
      <c r="G133" s="237"/>
      <c r="H133" s="240">
        <v>576.92999999999995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147</v>
      </c>
      <c r="AU133" s="246" t="s">
        <v>143</v>
      </c>
      <c r="AV133" s="13" t="s">
        <v>83</v>
      </c>
      <c r="AW133" s="13" t="s">
        <v>31</v>
      </c>
      <c r="AX133" s="13" t="s">
        <v>74</v>
      </c>
      <c r="AY133" s="246" t="s">
        <v>134</v>
      </c>
    </row>
    <row r="134" s="13" customFormat="1">
      <c r="A134" s="13"/>
      <c r="B134" s="236"/>
      <c r="C134" s="237"/>
      <c r="D134" s="231" t="s">
        <v>147</v>
      </c>
      <c r="E134" s="238" t="s">
        <v>1</v>
      </c>
      <c r="F134" s="239" t="s">
        <v>540</v>
      </c>
      <c r="G134" s="237"/>
      <c r="H134" s="240">
        <v>-28.850000000000001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147</v>
      </c>
      <c r="AU134" s="246" t="s">
        <v>143</v>
      </c>
      <c r="AV134" s="13" t="s">
        <v>83</v>
      </c>
      <c r="AW134" s="13" t="s">
        <v>31</v>
      </c>
      <c r="AX134" s="13" t="s">
        <v>74</v>
      </c>
      <c r="AY134" s="246" t="s">
        <v>134</v>
      </c>
    </row>
    <row r="135" s="14" customFormat="1">
      <c r="A135" s="14"/>
      <c r="B135" s="247"/>
      <c r="C135" s="248"/>
      <c r="D135" s="231" t="s">
        <v>147</v>
      </c>
      <c r="E135" s="249" t="s">
        <v>1</v>
      </c>
      <c r="F135" s="250" t="s">
        <v>152</v>
      </c>
      <c r="G135" s="248"/>
      <c r="H135" s="251">
        <v>548.08000000000004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147</v>
      </c>
      <c r="AU135" s="257" t="s">
        <v>143</v>
      </c>
      <c r="AV135" s="14" t="s">
        <v>142</v>
      </c>
      <c r="AW135" s="14" t="s">
        <v>31</v>
      </c>
      <c r="AX135" s="14" t="s">
        <v>8</v>
      </c>
      <c r="AY135" s="257" t="s">
        <v>134</v>
      </c>
    </row>
    <row r="136" s="2" customFormat="1" ht="24.15" customHeight="1">
      <c r="A136" s="37"/>
      <c r="B136" s="38"/>
      <c r="C136" s="218" t="s">
        <v>143</v>
      </c>
      <c r="D136" s="218" t="s">
        <v>138</v>
      </c>
      <c r="E136" s="219" t="s">
        <v>139</v>
      </c>
      <c r="F136" s="220" t="s">
        <v>140</v>
      </c>
      <c r="G136" s="221" t="s">
        <v>141</v>
      </c>
      <c r="H136" s="222">
        <v>346.16000000000003</v>
      </c>
      <c r="I136" s="223"/>
      <c r="J136" s="222">
        <f>ROUND(I136*H136,0)</f>
        <v>0</v>
      </c>
      <c r="K136" s="224"/>
      <c r="L136" s="43"/>
      <c r="M136" s="225" t="s">
        <v>1</v>
      </c>
      <c r="N136" s="226" t="s">
        <v>39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0.098000000000000004</v>
      </c>
      <c r="T136" s="228">
        <f>S136*H136</f>
        <v>33.923680000000004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142</v>
      </c>
      <c r="AT136" s="229" t="s">
        <v>138</v>
      </c>
      <c r="AU136" s="229" t="s">
        <v>143</v>
      </c>
      <c r="AY136" s="16" t="s">
        <v>134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</v>
      </c>
      <c r="BK136" s="230">
        <f>ROUND(I136*H136,0)</f>
        <v>0</v>
      </c>
      <c r="BL136" s="16" t="s">
        <v>142</v>
      </c>
      <c r="BM136" s="229" t="s">
        <v>541</v>
      </c>
    </row>
    <row r="137" s="2" customFormat="1">
      <c r="A137" s="37"/>
      <c r="B137" s="38"/>
      <c r="C137" s="39"/>
      <c r="D137" s="231" t="s">
        <v>145</v>
      </c>
      <c r="E137" s="39"/>
      <c r="F137" s="232" t="s">
        <v>146</v>
      </c>
      <c r="G137" s="39"/>
      <c r="H137" s="39"/>
      <c r="I137" s="233"/>
      <c r="J137" s="39"/>
      <c r="K137" s="39"/>
      <c r="L137" s="43"/>
      <c r="M137" s="234"/>
      <c r="N137" s="235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145</v>
      </c>
      <c r="AU137" s="16" t="s">
        <v>143</v>
      </c>
    </row>
    <row r="138" s="13" customFormat="1">
      <c r="A138" s="13"/>
      <c r="B138" s="236"/>
      <c r="C138" s="237"/>
      <c r="D138" s="231" t="s">
        <v>147</v>
      </c>
      <c r="E138" s="238" t="s">
        <v>1</v>
      </c>
      <c r="F138" s="239" t="s">
        <v>539</v>
      </c>
      <c r="G138" s="237"/>
      <c r="H138" s="240">
        <v>576.92999999999995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147</v>
      </c>
      <c r="AU138" s="246" t="s">
        <v>143</v>
      </c>
      <c r="AV138" s="13" t="s">
        <v>83</v>
      </c>
      <c r="AW138" s="13" t="s">
        <v>31</v>
      </c>
      <c r="AX138" s="13" t="s">
        <v>74</v>
      </c>
      <c r="AY138" s="246" t="s">
        <v>134</v>
      </c>
    </row>
    <row r="139" s="13" customFormat="1">
      <c r="A139" s="13"/>
      <c r="B139" s="236"/>
      <c r="C139" s="237"/>
      <c r="D139" s="231" t="s">
        <v>147</v>
      </c>
      <c r="E139" s="238" t="s">
        <v>1</v>
      </c>
      <c r="F139" s="239" t="s">
        <v>542</v>
      </c>
      <c r="G139" s="237"/>
      <c r="H139" s="240">
        <v>-230.77000000000001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147</v>
      </c>
      <c r="AU139" s="246" t="s">
        <v>143</v>
      </c>
      <c r="AV139" s="13" t="s">
        <v>83</v>
      </c>
      <c r="AW139" s="13" t="s">
        <v>31</v>
      </c>
      <c r="AX139" s="13" t="s">
        <v>74</v>
      </c>
      <c r="AY139" s="246" t="s">
        <v>134</v>
      </c>
    </row>
    <row r="140" s="14" customFormat="1">
      <c r="A140" s="14"/>
      <c r="B140" s="247"/>
      <c r="C140" s="248"/>
      <c r="D140" s="231" t="s">
        <v>147</v>
      </c>
      <c r="E140" s="249" t="s">
        <v>1</v>
      </c>
      <c r="F140" s="250" t="s">
        <v>152</v>
      </c>
      <c r="G140" s="248"/>
      <c r="H140" s="251">
        <v>346.16000000000003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147</v>
      </c>
      <c r="AU140" s="257" t="s">
        <v>143</v>
      </c>
      <c r="AV140" s="14" t="s">
        <v>142</v>
      </c>
      <c r="AW140" s="14" t="s">
        <v>31</v>
      </c>
      <c r="AX140" s="14" t="s">
        <v>8</v>
      </c>
      <c r="AY140" s="257" t="s">
        <v>134</v>
      </c>
    </row>
    <row r="141" s="2" customFormat="1" ht="24.15" customHeight="1">
      <c r="A141" s="37"/>
      <c r="B141" s="38"/>
      <c r="C141" s="218" t="s">
        <v>142</v>
      </c>
      <c r="D141" s="218" t="s">
        <v>138</v>
      </c>
      <c r="E141" s="219" t="s">
        <v>153</v>
      </c>
      <c r="F141" s="220" t="s">
        <v>154</v>
      </c>
      <c r="G141" s="221" t="s">
        <v>141</v>
      </c>
      <c r="H141" s="222">
        <v>230.77000000000001</v>
      </c>
      <c r="I141" s="223"/>
      <c r="J141" s="222">
        <f>ROUND(I141*H141,0)</f>
        <v>0</v>
      </c>
      <c r="K141" s="224"/>
      <c r="L141" s="43"/>
      <c r="M141" s="225" t="s">
        <v>1</v>
      </c>
      <c r="N141" s="226" t="s">
        <v>39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0.625</v>
      </c>
      <c r="T141" s="228">
        <f>S141*H141</f>
        <v>144.23125000000002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142</v>
      </c>
      <c r="AT141" s="229" t="s">
        <v>138</v>
      </c>
      <c r="AU141" s="229" t="s">
        <v>143</v>
      </c>
      <c r="AY141" s="16" t="s">
        <v>134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</v>
      </c>
      <c r="BK141" s="230">
        <f>ROUND(I141*H141,0)</f>
        <v>0</v>
      </c>
      <c r="BL141" s="16" t="s">
        <v>142</v>
      </c>
      <c r="BM141" s="229" t="s">
        <v>543</v>
      </c>
    </row>
    <row r="142" s="2" customFormat="1">
      <c r="A142" s="37"/>
      <c r="B142" s="38"/>
      <c r="C142" s="39"/>
      <c r="D142" s="231" t="s">
        <v>145</v>
      </c>
      <c r="E142" s="39"/>
      <c r="F142" s="232" t="s">
        <v>156</v>
      </c>
      <c r="G142" s="39"/>
      <c r="H142" s="39"/>
      <c r="I142" s="233"/>
      <c r="J142" s="39"/>
      <c r="K142" s="39"/>
      <c r="L142" s="43"/>
      <c r="M142" s="234"/>
      <c r="N142" s="235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145</v>
      </c>
      <c r="AU142" s="16" t="s">
        <v>143</v>
      </c>
    </row>
    <row r="143" s="2" customFormat="1" ht="16.5" customHeight="1">
      <c r="A143" s="37"/>
      <c r="B143" s="38"/>
      <c r="C143" s="218" t="s">
        <v>167</v>
      </c>
      <c r="D143" s="218" t="s">
        <v>138</v>
      </c>
      <c r="E143" s="219" t="s">
        <v>183</v>
      </c>
      <c r="F143" s="220" t="s">
        <v>184</v>
      </c>
      <c r="G143" s="221" t="s">
        <v>176</v>
      </c>
      <c r="H143" s="222">
        <v>339.37</v>
      </c>
      <c r="I143" s="223"/>
      <c r="J143" s="222">
        <f>ROUND(I143*H143,0)</f>
        <v>0</v>
      </c>
      <c r="K143" s="224"/>
      <c r="L143" s="43"/>
      <c r="M143" s="225" t="s">
        <v>1</v>
      </c>
      <c r="N143" s="226" t="s">
        <v>39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0.28999999999999998</v>
      </c>
      <c r="T143" s="228">
        <f>S143*H143</f>
        <v>98.417299999999997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142</v>
      </c>
      <c r="AT143" s="229" t="s">
        <v>138</v>
      </c>
      <c r="AU143" s="229" t="s">
        <v>143</v>
      </c>
      <c r="AY143" s="16" t="s">
        <v>134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</v>
      </c>
      <c r="BK143" s="230">
        <f>ROUND(I143*H143,0)</f>
        <v>0</v>
      </c>
      <c r="BL143" s="16" t="s">
        <v>142</v>
      </c>
      <c r="BM143" s="229" t="s">
        <v>544</v>
      </c>
    </row>
    <row r="144" s="2" customFormat="1">
      <c r="A144" s="37"/>
      <c r="B144" s="38"/>
      <c r="C144" s="39"/>
      <c r="D144" s="231" t="s">
        <v>145</v>
      </c>
      <c r="E144" s="39"/>
      <c r="F144" s="232" t="s">
        <v>186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145</v>
      </c>
      <c r="AU144" s="16" t="s">
        <v>143</v>
      </c>
    </row>
    <row r="145" s="13" customFormat="1">
      <c r="A145" s="13"/>
      <c r="B145" s="236"/>
      <c r="C145" s="237"/>
      <c r="D145" s="231" t="s">
        <v>147</v>
      </c>
      <c r="E145" s="238" t="s">
        <v>1</v>
      </c>
      <c r="F145" s="239" t="s">
        <v>545</v>
      </c>
      <c r="G145" s="237"/>
      <c r="H145" s="240">
        <v>339.37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147</v>
      </c>
      <c r="AU145" s="246" t="s">
        <v>143</v>
      </c>
      <c r="AV145" s="13" t="s">
        <v>83</v>
      </c>
      <c r="AW145" s="13" t="s">
        <v>31</v>
      </c>
      <c r="AX145" s="13" t="s">
        <v>8</v>
      </c>
      <c r="AY145" s="246" t="s">
        <v>134</v>
      </c>
    </row>
    <row r="146" s="12" customFormat="1" ht="20.88" customHeight="1">
      <c r="A146" s="12"/>
      <c r="B146" s="202"/>
      <c r="C146" s="203"/>
      <c r="D146" s="204" t="s">
        <v>73</v>
      </c>
      <c r="E146" s="216" t="s">
        <v>213</v>
      </c>
      <c r="F146" s="216" t="s">
        <v>214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SUM(P147:P149)</f>
        <v>0</v>
      </c>
      <c r="Q146" s="210"/>
      <c r="R146" s="211">
        <f>SUM(R147:R149)</f>
        <v>0</v>
      </c>
      <c r="S146" s="210"/>
      <c r="T146" s="212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</v>
      </c>
      <c r="AT146" s="214" t="s">
        <v>73</v>
      </c>
      <c r="AU146" s="214" t="s">
        <v>83</v>
      </c>
      <c r="AY146" s="213" t="s">
        <v>134</v>
      </c>
      <c r="BK146" s="215">
        <f>SUM(BK147:BK149)</f>
        <v>0</v>
      </c>
    </row>
    <row r="147" s="2" customFormat="1" ht="21.75" customHeight="1">
      <c r="A147" s="37"/>
      <c r="B147" s="38"/>
      <c r="C147" s="218" t="s">
        <v>173</v>
      </c>
      <c r="D147" s="218" t="s">
        <v>138</v>
      </c>
      <c r="E147" s="219" t="s">
        <v>215</v>
      </c>
      <c r="F147" s="220" t="s">
        <v>216</v>
      </c>
      <c r="G147" s="221" t="s">
        <v>141</v>
      </c>
      <c r="H147" s="222">
        <v>576.92999999999995</v>
      </c>
      <c r="I147" s="223"/>
      <c r="J147" s="222">
        <f>ROUND(I147*H147,0)</f>
        <v>0</v>
      </c>
      <c r="K147" s="224"/>
      <c r="L147" s="43"/>
      <c r="M147" s="225" t="s">
        <v>1</v>
      </c>
      <c r="N147" s="226" t="s">
        <v>39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142</v>
      </c>
      <c r="AT147" s="229" t="s">
        <v>138</v>
      </c>
      <c r="AU147" s="229" t="s">
        <v>143</v>
      </c>
      <c r="AY147" s="16" t="s">
        <v>134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</v>
      </c>
      <c r="BK147" s="230">
        <f>ROUND(I147*H147,0)</f>
        <v>0</v>
      </c>
      <c r="BL147" s="16" t="s">
        <v>142</v>
      </c>
      <c r="BM147" s="229" t="s">
        <v>546</v>
      </c>
    </row>
    <row r="148" s="2" customFormat="1">
      <c r="A148" s="37"/>
      <c r="B148" s="38"/>
      <c r="C148" s="39"/>
      <c r="D148" s="231" t="s">
        <v>145</v>
      </c>
      <c r="E148" s="39"/>
      <c r="F148" s="232" t="s">
        <v>218</v>
      </c>
      <c r="G148" s="39"/>
      <c r="H148" s="39"/>
      <c r="I148" s="233"/>
      <c r="J148" s="39"/>
      <c r="K148" s="39"/>
      <c r="L148" s="43"/>
      <c r="M148" s="234"/>
      <c r="N148" s="235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145</v>
      </c>
      <c r="AU148" s="16" t="s">
        <v>143</v>
      </c>
    </row>
    <row r="149" s="13" customFormat="1">
      <c r="A149" s="13"/>
      <c r="B149" s="236"/>
      <c r="C149" s="237"/>
      <c r="D149" s="231" t="s">
        <v>147</v>
      </c>
      <c r="E149" s="238" t="s">
        <v>1</v>
      </c>
      <c r="F149" s="239" t="s">
        <v>539</v>
      </c>
      <c r="G149" s="237"/>
      <c r="H149" s="240">
        <v>576.92999999999995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147</v>
      </c>
      <c r="AU149" s="246" t="s">
        <v>143</v>
      </c>
      <c r="AV149" s="13" t="s">
        <v>83</v>
      </c>
      <c r="AW149" s="13" t="s">
        <v>31</v>
      </c>
      <c r="AX149" s="13" t="s">
        <v>8</v>
      </c>
      <c r="AY149" s="246" t="s">
        <v>134</v>
      </c>
    </row>
    <row r="150" s="12" customFormat="1" ht="22.8" customHeight="1">
      <c r="A150" s="12"/>
      <c r="B150" s="202"/>
      <c r="C150" s="203"/>
      <c r="D150" s="204" t="s">
        <v>73</v>
      </c>
      <c r="E150" s="216" t="s">
        <v>167</v>
      </c>
      <c r="F150" s="216" t="s">
        <v>221</v>
      </c>
      <c r="G150" s="203"/>
      <c r="H150" s="203"/>
      <c r="I150" s="206"/>
      <c r="J150" s="217">
        <f>BK150</f>
        <v>0</v>
      </c>
      <c r="K150" s="203"/>
      <c r="L150" s="208"/>
      <c r="M150" s="209"/>
      <c r="N150" s="210"/>
      <c r="O150" s="210"/>
      <c r="P150" s="211">
        <f>SUM(P151:P174)</f>
        <v>0</v>
      </c>
      <c r="Q150" s="210"/>
      <c r="R150" s="211">
        <f>SUM(R151:R174)</f>
        <v>141.86364650000002</v>
      </c>
      <c r="S150" s="210"/>
      <c r="T150" s="212">
        <f>SUM(T151:T174)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</v>
      </c>
      <c r="AT150" s="214" t="s">
        <v>73</v>
      </c>
      <c r="AU150" s="214" t="s">
        <v>8</v>
      </c>
      <c r="AY150" s="213" t="s">
        <v>134</v>
      </c>
      <c r="BK150" s="215">
        <f>SUM(BK151:BK174)</f>
        <v>0</v>
      </c>
    </row>
    <row r="151" s="2" customFormat="1" ht="21.75" customHeight="1">
      <c r="A151" s="37"/>
      <c r="B151" s="38"/>
      <c r="C151" s="218" t="s">
        <v>182</v>
      </c>
      <c r="D151" s="218" t="s">
        <v>138</v>
      </c>
      <c r="E151" s="219" t="s">
        <v>223</v>
      </c>
      <c r="F151" s="220" t="s">
        <v>224</v>
      </c>
      <c r="G151" s="221" t="s">
        <v>141</v>
      </c>
      <c r="H151" s="222">
        <v>576.92999999999995</v>
      </c>
      <c r="I151" s="223"/>
      <c r="J151" s="222">
        <f>ROUND(I151*H151,0)</f>
        <v>0</v>
      </c>
      <c r="K151" s="224"/>
      <c r="L151" s="43"/>
      <c r="M151" s="225" t="s">
        <v>1</v>
      </c>
      <c r="N151" s="226" t="s">
        <v>39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142</v>
      </c>
      <c r="AT151" s="229" t="s">
        <v>138</v>
      </c>
      <c r="AU151" s="229" t="s">
        <v>83</v>
      </c>
      <c r="AY151" s="16" t="s">
        <v>134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8</v>
      </c>
      <c r="BK151" s="230">
        <f>ROUND(I151*H151,0)</f>
        <v>0</v>
      </c>
      <c r="BL151" s="16" t="s">
        <v>142</v>
      </c>
      <c r="BM151" s="229" t="s">
        <v>547</v>
      </c>
    </row>
    <row r="152" s="2" customFormat="1">
      <c r="A152" s="37"/>
      <c r="B152" s="38"/>
      <c r="C152" s="39"/>
      <c r="D152" s="231" t="s">
        <v>145</v>
      </c>
      <c r="E152" s="39"/>
      <c r="F152" s="232" t="s">
        <v>226</v>
      </c>
      <c r="G152" s="39"/>
      <c r="H152" s="39"/>
      <c r="I152" s="233"/>
      <c r="J152" s="39"/>
      <c r="K152" s="39"/>
      <c r="L152" s="43"/>
      <c r="M152" s="234"/>
      <c r="N152" s="235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145</v>
      </c>
      <c r="AU152" s="16" t="s">
        <v>83</v>
      </c>
    </row>
    <row r="153" s="13" customFormat="1">
      <c r="A153" s="13"/>
      <c r="B153" s="236"/>
      <c r="C153" s="237"/>
      <c r="D153" s="231" t="s">
        <v>147</v>
      </c>
      <c r="E153" s="238" t="s">
        <v>1</v>
      </c>
      <c r="F153" s="239" t="s">
        <v>539</v>
      </c>
      <c r="G153" s="237"/>
      <c r="H153" s="240">
        <v>576.92999999999995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147</v>
      </c>
      <c r="AU153" s="246" t="s">
        <v>83</v>
      </c>
      <c r="AV153" s="13" t="s">
        <v>83</v>
      </c>
      <c r="AW153" s="13" t="s">
        <v>31</v>
      </c>
      <c r="AX153" s="13" t="s">
        <v>8</v>
      </c>
      <c r="AY153" s="246" t="s">
        <v>134</v>
      </c>
    </row>
    <row r="154" s="2" customFormat="1" ht="21.75" customHeight="1">
      <c r="A154" s="37"/>
      <c r="B154" s="38"/>
      <c r="C154" s="218" t="s">
        <v>189</v>
      </c>
      <c r="D154" s="218" t="s">
        <v>138</v>
      </c>
      <c r="E154" s="219" t="s">
        <v>231</v>
      </c>
      <c r="F154" s="220" t="s">
        <v>232</v>
      </c>
      <c r="G154" s="221" t="s">
        <v>141</v>
      </c>
      <c r="H154" s="222">
        <v>90.510000000000005</v>
      </c>
      <c r="I154" s="223"/>
      <c r="J154" s="222">
        <f>ROUND(I154*H154,0)</f>
        <v>0</v>
      </c>
      <c r="K154" s="224"/>
      <c r="L154" s="43"/>
      <c r="M154" s="225" t="s">
        <v>1</v>
      </c>
      <c r="N154" s="226" t="s">
        <v>39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142</v>
      </c>
      <c r="AT154" s="229" t="s">
        <v>138</v>
      </c>
      <c r="AU154" s="229" t="s">
        <v>83</v>
      </c>
      <c r="AY154" s="16" t="s">
        <v>134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</v>
      </c>
      <c r="BK154" s="230">
        <f>ROUND(I154*H154,0)</f>
        <v>0</v>
      </c>
      <c r="BL154" s="16" t="s">
        <v>142</v>
      </c>
      <c r="BM154" s="229" t="s">
        <v>548</v>
      </c>
    </row>
    <row r="155" s="2" customFormat="1">
      <c r="A155" s="37"/>
      <c r="B155" s="38"/>
      <c r="C155" s="39"/>
      <c r="D155" s="231" t="s">
        <v>145</v>
      </c>
      <c r="E155" s="39"/>
      <c r="F155" s="232" t="s">
        <v>234</v>
      </c>
      <c r="G155" s="39"/>
      <c r="H155" s="39"/>
      <c r="I155" s="233"/>
      <c r="J155" s="39"/>
      <c r="K155" s="39"/>
      <c r="L155" s="43"/>
      <c r="M155" s="234"/>
      <c r="N155" s="235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145</v>
      </c>
      <c r="AU155" s="16" t="s">
        <v>83</v>
      </c>
    </row>
    <row r="156" s="13" customFormat="1">
      <c r="A156" s="13"/>
      <c r="B156" s="236"/>
      <c r="C156" s="237"/>
      <c r="D156" s="231" t="s">
        <v>147</v>
      </c>
      <c r="E156" s="238" t="s">
        <v>1</v>
      </c>
      <c r="F156" s="239" t="s">
        <v>549</v>
      </c>
      <c r="G156" s="237"/>
      <c r="H156" s="240">
        <v>90.510000000000005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147</v>
      </c>
      <c r="AU156" s="246" t="s">
        <v>83</v>
      </c>
      <c r="AV156" s="13" t="s">
        <v>83</v>
      </c>
      <c r="AW156" s="13" t="s">
        <v>31</v>
      </c>
      <c r="AX156" s="13" t="s">
        <v>8</v>
      </c>
      <c r="AY156" s="246" t="s">
        <v>134</v>
      </c>
    </row>
    <row r="157" s="2" customFormat="1" ht="24.15" customHeight="1">
      <c r="A157" s="37"/>
      <c r="B157" s="38"/>
      <c r="C157" s="258" t="s">
        <v>197</v>
      </c>
      <c r="D157" s="258" t="s">
        <v>203</v>
      </c>
      <c r="E157" s="259" t="s">
        <v>257</v>
      </c>
      <c r="F157" s="260" t="s">
        <v>258</v>
      </c>
      <c r="G157" s="261" t="s">
        <v>141</v>
      </c>
      <c r="H157" s="262">
        <v>2.6400000000000001</v>
      </c>
      <c r="I157" s="263"/>
      <c r="J157" s="262">
        <f>ROUND(I157*H157,0)</f>
        <v>0</v>
      </c>
      <c r="K157" s="264"/>
      <c r="L157" s="265"/>
      <c r="M157" s="266" t="s">
        <v>1</v>
      </c>
      <c r="N157" s="267" t="s">
        <v>39</v>
      </c>
      <c r="O157" s="90"/>
      <c r="P157" s="227">
        <f>O157*H157</f>
        <v>0</v>
      </c>
      <c r="Q157" s="227">
        <v>0.13100000000000001</v>
      </c>
      <c r="R157" s="227">
        <f>Q157*H157</f>
        <v>0.34584000000000004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189</v>
      </c>
      <c r="AT157" s="229" t="s">
        <v>203</v>
      </c>
      <c r="AU157" s="229" t="s">
        <v>83</v>
      </c>
      <c r="AY157" s="16" t="s">
        <v>134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</v>
      </c>
      <c r="BK157" s="230">
        <f>ROUND(I157*H157,0)</f>
        <v>0</v>
      </c>
      <c r="BL157" s="16" t="s">
        <v>142</v>
      </c>
      <c r="BM157" s="229" t="s">
        <v>550</v>
      </c>
    </row>
    <row r="158" s="2" customFormat="1">
      <c r="A158" s="37"/>
      <c r="B158" s="38"/>
      <c r="C158" s="39"/>
      <c r="D158" s="231" t="s">
        <v>145</v>
      </c>
      <c r="E158" s="39"/>
      <c r="F158" s="232" t="s">
        <v>258</v>
      </c>
      <c r="G158" s="39"/>
      <c r="H158" s="39"/>
      <c r="I158" s="233"/>
      <c r="J158" s="39"/>
      <c r="K158" s="39"/>
      <c r="L158" s="43"/>
      <c r="M158" s="234"/>
      <c r="N158" s="235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145</v>
      </c>
      <c r="AU158" s="16" t="s">
        <v>83</v>
      </c>
    </row>
    <row r="159" s="13" customFormat="1">
      <c r="A159" s="13"/>
      <c r="B159" s="236"/>
      <c r="C159" s="237"/>
      <c r="D159" s="231" t="s">
        <v>147</v>
      </c>
      <c r="E159" s="238" t="s">
        <v>1</v>
      </c>
      <c r="F159" s="239" t="s">
        <v>551</v>
      </c>
      <c r="G159" s="237"/>
      <c r="H159" s="240">
        <v>2.6400000000000001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147</v>
      </c>
      <c r="AU159" s="246" t="s">
        <v>83</v>
      </c>
      <c r="AV159" s="13" t="s">
        <v>83</v>
      </c>
      <c r="AW159" s="13" t="s">
        <v>31</v>
      </c>
      <c r="AX159" s="13" t="s">
        <v>8</v>
      </c>
      <c r="AY159" s="246" t="s">
        <v>134</v>
      </c>
    </row>
    <row r="160" s="2" customFormat="1" ht="24.15" customHeight="1">
      <c r="A160" s="37"/>
      <c r="B160" s="38"/>
      <c r="C160" s="258" t="s">
        <v>202</v>
      </c>
      <c r="D160" s="258" t="s">
        <v>203</v>
      </c>
      <c r="E160" s="259" t="s">
        <v>277</v>
      </c>
      <c r="F160" s="260" t="s">
        <v>278</v>
      </c>
      <c r="G160" s="261" t="s">
        <v>141</v>
      </c>
      <c r="H160" s="262">
        <v>26.550000000000001</v>
      </c>
      <c r="I160" s="263"/>
      <c r="J160" s="262">
        <f>ROUND(I160*H160,0)</f>
        <v>0</v>
      </c>
      <c r="K160" s="264"/>
      <c r="L160" s="265"/>
      <c r="M160" s="266" t="s">
        <v>1</v>
      </c>
      <c r="N160" s="267" t="s">
        <v>39</v>
      </c>
      <c r="O160" s="90"/>
      <c r="P160" s="227">
        <f>O160*H160</f>
        <v>0</v>
      </c>
      <c r="Q160" s="227">
        <v>0.17599999999999999</v>
      </c>
      <c r="R160" s="227">
        <f>Q160*H160</f>
        <v>4.6727999999999996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189</v>
      </c>
      <c r="AT160" s="229" t="s">
        <v>203</v>
      </c>
      <c r="AU160" s="229" t="s">
        <v>83</v>
      </c>
      <c r="AY160" s="16" t="s">
        <v>134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</v>
      </c>
      <c r="BK160" s="230">
        <f>ROUND(I160*H160,0)</f>
        <v>0</v>
      </c>
      <c r="BL160" s="16" t="s">
        <v>142</v>
      </c>
      <c r="BM160" s="229" t="s">
        <v>552</v>
      </c>
    </row>
    <row r="161" s="2" customFormat="1">
      <c r="A161" s="37"/>
      <c r="B161" s="38"/>
      <c r="C161" s="39"/>
      <c r="D161" s="231" t="s">
        <v>145</v>
      </c>
      <c r="E161" s="39"/>
      <c r="F161" s="232" t="s">
        <v>258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145</v>
      </c>
      <c r="AU161" s="16" t="s">
        <v>83</v>
      </c>
    </row>
    <row r="162" s="13" customFormat="1">
      <c r="A162" s="13"/>
      <c r="B162" s="236"/>
      <c r="C162" s="237"/>
      <c r="D162" s="231" t="s">
        <v>147</v>
      </c>
      <c r="E162" s="238" t="s">
        <v>1</v>
      </c>
      <c r="F162" s="239" t="s">
        <v>553</v>
      </c>
      <c r="G162" s="237"/>
      <c r="H162" s="240">
        <v>26.550000000000001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147</v>
      </c>
      <c r="AU162" s="246" t="s">
        <v>83</v>
      </c>
      <c r="AV162" s="13" t="s">
        <v>83</v>
      </c>
      <c r="AW162" s="13" t="s">
        <v>31</v>
      </c>
      <c r="AX162" s="13" t="s">
        <v>8</v>
      </c>
      <c r="AY162" s="246" t="s">
        <v>134</v>
      </c>
    </row>
    <row r="163" s="2" customFormat="1" ht="21.75" customHeight="1">
      <c r="A163" s="37"/>
      <c r="B163" s="38"/>
      <c r="C163" s="258" t="s">
        <v>136</v>
      </c>
      <c r="D163" s="258" t="s">
        <v>203</v>
      </c>
      <c r="E163" s="259" t="s">
        <v>249</v>
      </c>
      <c r="F163" s="260" t="s">
        <v>250</v>
      </c>
      <c r="G163" s="261" t="s">
        <v>141</v>
      </c>
      <c r="H163" s="262">
        <v>559.96000000000004</v>
      </c>
      <c r="I163" s="263"/>
      <c r="J163" s="262">
        <f>ROUND(I163*H163,0)</f>
        <v>0</v>
      </c>
      <c r="K163" s="264"/>
      <c r="L163" s="265"/>
      <c r="M163" s="266" t="s">
        <v>1</v>
      </c>
      <c r="N163" s="267" t="s">
        <v>39</v>
      </c>
      <c r="O163" s="90"/>
      <c r="P163" s="227">
        <f>O163*H163</f>
        <v>0</v>
      </c>
      <c r="Q163" s="227">
        <v>0.13100000000000001</v>
      </c>
      <c r="R163" s="227">
        <f>Q163*H163</f>
        <v>73.354760000000013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189</v>
      </c>
      <c r="AT163" s="229" t="s">
        <v>203</v>
      </c>
      <c r="AU163" s="229" t="s">
        <v>83</v>
      </c>
      <c r="AY163" s="16" t="s">
        <v>134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</v>
      </c>
      <c r="BK163" s="230">
        <f>ROUND(I163*H163,0)</f>
        <v>0</v>
      </c>
      <c r="BL163" s="16" t="s">
        <v>142</v>
      </c>
      <c r="BM163" s="229" t="s">
        <v>554</v>
      </c>
    </row>
    <row r="164" s="2" customFormat="1">
      <c r="A164" s="37"/>
      <c r="B164" s="38"/>
      <c r="C164" s="39"/>
      <c r="D164" s="231" t="s">
        <v>145</v>
      </c>
      <c r="E164" s="39"/>
      <c r="F164" s="232" t="s">
        <v>250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145</v>
      </c>
      <c r="AU164" s="16" t="s">
        <v>83</v>
      </c>
    </row>
    <row r="165" s="13" customFormat="1">
      <c r="A165" s="13"/>
      <c r="B165" s="236"/>
      <c r="C165" s="237"/>
      <c r="D165" s="231" t="s">
        <v>147</v>
      </c>
      <c r="E165" s="238" t="s">
        <v>1</v>
      </c>
      <c r="F165" s="239" t="s">
        <v>555</v>
      </c>
      <c r="G165" s="237"/>
      <c r="H165" s="240">
        <v>559.96000000000004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147</v>
      </c>
      <c r="AU165" s="246" t="s">
        <v>83</v>
      </c>
      <c r="AV165" s="13" t="s">
        <v>83</v>
      </c>
      <c r="AW165" s="13" t="s">
        <v>31</v>
      </c>
      <c r="AX165" s="13" t="s">
        <v>8</v>
      </c>
      <c r="AY165" s="246" t="s">
        <v>134</v>
      </c>
    </row>
    <row r="166" s="2" customFormat="1" ht="21.75" customHeight="1">
      <c r="A166" s="37"/>
      <c r="B166" s="38"/>
      <c r="C166" s="258" t="s">
        <v>222</v>
      </c>
      <c r="D166" s="258" t="s">
        <v>203</v>
      </c>
      <c r="E166" s="259" t="s">
        <v>271</v>
      </c>
      <c r="F166" s="260" t="s">
        <v>272</v>
      </c>
      <c r="G166" s="261" t="s">
        <v>141</v>
      </c>
      <c r="H166" s="262">
        <v>73.010000000000005</v>
      </c>
      <c r="I166" s="263"/>
      <c r="J166" s="262">
        <f>ROUND(I166*H166,0)</f>
        <v>0</v>
      </c>
      <c r="K166" s="264"/>
      <c r="L166" s="265"/>
      <c r="M166" s="266" t="s">
        <v>1</v>
      </c>
      <c r="N166" s="267" t="s">
        <v>39</v>
      </c>
      <c r="O166" s="90"/>
      <c r="P166" s="227">
        <f>O166*H166</f>
        <v>0</v>
      </c>
      <c r="Q166" s="227">
        <v>0.17599999999999999</v>
      </c>
      <c r="R166" s="227">
        <f>Q166*H166</f>
        <v>12.84976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189</v>
      </c>
      <c r="AT166" s="229" t="s">
        <v>203</v>
      </c>
      <c r="AU166" s="229" t="s">
        <v>83</v>
      </c>
      <c r="AY166" s="16" t="s">
        <v>134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</v>
      </c>
      <c r="BK166" s="230">
        <f>ROUND(I166*H166,0)</f>
        <v>0</v>
      </c>
      <c r="BL166" s="16" t="s">
        <v>142</v>
      </c>
      <c r="BM166" s="229" t="s">
        <v>556</v>
      </c>
    </row>
    <row r="167" s="2" customFormat="1">
      <c r="A167" s="37"/>
      <c r="B167" s="38"/>
      <c r="C167" s="39"/>
      <c r="D167" s="231" t="s">
        <v>145</v>
      </c>
      <c r="E167" s="39"/>
      <c r="F167" s="232" t="s">
        <v>272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145</v>
      </c>
      <c r="AU167" s="16" t="s">
        <v>83</v>
      </c>
    </row>
    <row r="168" s="13" customFormat="1">
      <c r="A168" s="13"/>
      <c r="B168" s="236"/>
      <c r="C168" s="237"/>
      <c r="D168" s="231" t="s">
        <v>147</v>
      </c>
      <c r="E168" s="238" t="s">
        <v>1</v>
      </c>
      <c r="F168" s="239" t="s">
        <v>557</v>
      </c>
      <c r="G168" s="237"/>
      <c r="H168" s="240">
        <v>73.010000000000005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147</v>
      </c>
      <c r="AU168" s="246" t="s">
        <v>83</v>
      </c>
      <c r="AV168" s="13" t="s">
        <v>83</v>
      </c>
      <c r="AW168" s="13" t="s">
        <v>31</v>
      </c>
      <c r="AX168" s="13" t="s">
        <v>8</v>
      </c>
      <c r="AY168" s="246" t="s">
        <v>134</v>
      </c>
    </row>
    <row r="169" s="2" customFormat="1" ht="24.15" customHeight="1">
      <c r="A169" s="37"/>
      <c r="B169" s="38"/>
      <c r="C169" s="218" t="s">
        <v>230</v>
      </c>
      <c r="D169" s="218" t="s">
        <v>138</v>
      </c>
      <c r="E169" s="219" t="s">
        <v>244</v>
      </c>
      <c r="F169" s="220" t="s">
        <v>245</v>
      </c>
      <c r="G169" s="221" t="s">
        <v>141</v>
      </c>
      <c r="H169" s="222">
        <v>509.06</v>
      </c>
      <c r="I169" s="223"/>
      <c r="J169" s="222">
        <f>ROUND(I169*H169,0)</f>
        <v>0</v>
      </c>
      <c r="K169" s="224"/>
      <c r="L169" s="43"/>
      <c r="M169" s="225" t="s">
        <v>1</v>
      </c>
      <c r="N169" s="226" t="s">
        <v>39</v>
      </c>
      <c r="O169" s="90"/>
      <c r="P169" s="227">
        <f>O169*H169</f>
        <v>0</v>
      </c>
      <c r="Q169" s="227">
        <v>0.084250000000000005</v>
      </c>
      <c r="R169" s="227">
        <f>Q169*H169</f>
        <v>42.888305000000003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142</v>
      </c>
      <c r="AT169" s="229" t="s">
        <v>138</v>
      </c>
      <c r="AU169" s="229" t="s">
        <v>83</v>
      </c>
      <c r="AY169" s="16" t="s">
        <v>134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</v>
      </c>
      <c r="BK169" s="230">
        <f>ROUND(I169*H169,0)</f>
        <v>0</v>
      </c>
      <c r="BL169" s="16" t="s">
        <v>142</v>
      </c>
      <c r="BM169" s="229" t="s">
        <v>558</v>
      </c>
    </row>
    <row r="170" s="2" customFormat="1">
      <c r="A170" s="37"/>
      <c r="B170" s="38"/>
      <c r="C170" s="39"/>
      <c r="D170" s="231" t="s">
        <v>145</v>
      </c>
      <c r="E170" s="39"/>
      <c r="F170" s="232" t="s">
        <v>247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145</v>
      </c>
      <c r="AU170" s="16" t="s">
        <v>83</v>
      </c>
    </row>
    <row r="171" s="13" customFormat="1">
      <c r="A171" s="13"/>
      <c r="B171" s="236"/>
      <c r="C171" s="237"/>
      <c r="D171" s="231" t="s">
        <v>147</v>
      </c>
      <c r="E171" s="238" t="s">
        <v>1</v>
      </c>
      <c r="F171" s="239" t="s">
        <v>559</v>
      </c>
      <c r="G171" s="237"/>
      <c r="H171" s="240">
        <v>509.06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147</v>
      </c>
      <c r="AU171" s="246" t="s">
        <v>83</v>
      </c>
      <c r="AV171" s="13" t="s">
        <v>83</v>
      </c>
      <c r="AW171" s="13" t="s">
        <v>31</v>
      </c>
      <c r="AX171" s="13" t="s">
        <v>8</v>
      </c>
      <c r="AY171" s="246" t="s">
        <v>134</v>
      </c>
    </row>
    <row r="172" s="2" customFormat="1" ht="24.15" customHeight="1">
      <c r="A172" s="37"/>
      <c r="B172" s="38"/>
      <c r="C172" s="218" t="s">
        <v>237</v>
      </c>
      <c r="D172" s="218" t="s">
        <v>138</v>
      </c>
      <c r="E172" s="219" t="s">
        <v>265</v>
      </c>
      <c r="F172" s="220" t="s">
        <v>266</v>
      </c>
      <c r="G172" s="221" t="s">
        <v>141</v>
      </c>
      <c r="H172" s="222">
        <v>90.510000000000005</v>
      </c>
      <c r="I172" s="223"/>
      <c r="J172" s="222">
        <f>ROUND(I172*H172,0)</f>
        <v>0</v>
      </c>
      <c r="K172" s="224"/>
      <c r="L172" s="43"/>
      <c r="M172" s="225" t="s">
        <v>1</v>
      </c>
      <c r="N172" s="226" t="s">
        <v>39</v>
      </c>
      <c r="O172" s="90"/>
      <c r="P172" s="227">
        <f>O172*H172</f>
        <v>0</v>
      </c>
      <c r="Q172" s="227">
        <v>0.085650000000000004</v>
      </c>
      <c r="R172" s="227">
        <f>Q172*H172</f>
        <v>7.7521815000000007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142</v>
      </c>
      <c r="AT172" s="229" t="s">
        <v>138</v>
      </c>
      <c r="AU172" s="229" t="s">
        <v>83</v>
      </c>
      <c r="AY172" s="16" t="s">
        <v>134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</v>
      </c>
      <c r="BK172" s="230">
        <f>ROUND(I172*H172,0)</f>
        <v>0</v>
      </c>
      <c r="BL172" s="16" t="s">
        <v>142</v>
      </c>
      <c r="BM172" s="229" t="s">
        <v>560</v>
      </c>
    </row>
    <row r="173" s="2" customFormat="1">
      <c r="A173" s="37"/>
      <c r="B173" s="38"/>
      <c r="C173" s="39"/>
      <c r="D173" s="231" t="s">
        <v>145</v>
      </c>
      <c r="E173" s="39"/>
      <c r="F173" s="232" t="s">
        <v>268</v>
      </c>
      <c r="G173" s="39"/>
      <c r="H173" s="39"/>
      <c r="I173" s="233"/>
      <c r="J173" s="39"/>
      <c r="K173" s="39"/>
      <c r="L173" s="43"/>
      <c r="M173" s="234"/>
      <c r="N173" s="23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145</v>
      </c>
      <c r="AU173" s="16" t="s">
        <v>83</v>
      </c>
    </row>
    <row r="174" s="13" customFormat="1">
      <c r="A174" s="13"/>
      <c r="B174" s="236"/>
      <c r="C174" s="237"/>
      <c r="D174" s="231" t="s">
        <v>147</v>
      </c>
      <c r="E174" s="238" t="s">
        <v>1</v>
      </c>
      <c r="F174" s="239" t="s">
        <v>549</v>
      </c>
      <c r="G174" s="237"/>
      <c r="H174" s="240">
        <v>90.510000000000005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147</v>
      </c>
      <c r="AU174" s="246" t="s">
        <v>83</v>
      </c>
      <c r="AV174" s="13" t="s">
        <v>83</v>
      </c>
      <c r="AW174" s="13" t="s">
        <v>31</v>
      </c>
      <c r="AX174" s="13" t="s">
        <v>8</v>
      </c>
      <c r="AY174" s="246" t="s">
        <v>134</v>
      </c>
    </row>
    <row r="175" s="12" customFormat="1" ht="22.8" customHeight="1">
      <c r="A175" s="12"/>
      <c r="B175" s="202"/>
      <c r="C175" s="203"/>
      <c r="D175" s="204" t="s">
        <v>73</v>
      </c>
      <c r="E175" s="216" t="s">
        <v>197</v>
      </c>
      <c r="F175" s="216" t="s">
        <v>282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P176+SUM(P177:P186)</f>
        <v>0</v>
      </c>
      <c r="Q175" s="210"/>
      <c r="R175" s="211">
        <f>R176+SUM(R177:R186)</f>
        <v>147.87268670000003</v>
      </c>
      <c r="S175" s="210"/>
      <c r="T175" s="212">
        <f>T176+SUM(T177:T186)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</v>
      </c>
      <c r="AT175" s="214" t="s">
        <v>73</v>
      </c>
      <c r="AU175" s="214" t="s">
        <v>8</v>
      </c>
      <c r="AY175" s="213" t="s">
        <v>134</v>
      </c>
      <c r="BK175" s="215">
        <f>BK176+SUM(BK177:BK186)</f>
        <v>0</v>
      </c>
    </row>
    <row r="176" s="2" customFormat="1" ht="24.15" customHeight="1">
      <c r="A176" s="37"/>
      <c r="B176" s="38"/>
      <c r="C176" s="218" t="s">
        <v>9</v>
      </c>
      <c r="D176" s="218" t="s">
        <v>138</v>
      </c>
      <c r="E176" s="219" t="s">
        <v>413</v>
      </c>
      <c r="F176" s="220" t="s">
        <v>414</v>
      </c>
      <c r="G176" s="221" t="s">
        <v>176</v>
      </c>
      <c r="H176" s="222">
        <v>15</v>
      </c>
      <c r="I176" s="223"/>
      <c r="J176" s="222">
        <f>ROUND(I176*H176,0)</f>
        <v>0</v>
      </c>
      <c r="K176" s="224"/>
      <c r="L176" s="43"/>
      <c r="M176" s="225" t="s">
        <v>1</v>
      </c>
      <c r="N176" s="226" t="s">
        <v>39</v>
      </c>
      <c r="O176" s="90"/>
      <c r="P176" s="227">
        <f>O176*H176</f>
        <v>0</v>
      </c>
      <c r="Q176" s="227">
        <v>1.0000000000000001E-05</v>
      </c>
      <c r="R176" s="227">
        <f>Q176*H176</f>
        <v>0.00015000000000000001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142</v>
      </c>
      <c r="AT176" s="229" t="s">
        <v>138</v>
      </c>
      <c r="AU176" s="229" t="s">
        <v>83</v>
      </c>
      <c r="AY176" s="16" t="s">
        <v>134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</v>
      </c>
      <c r="BK176" s="230">
        <f>ROUND(I176*H176,0)</f>
        <v>0</v>
      </c>
      <c r="BL176" s="16" t="s">
        <v>142</v>
      </c>
      <c r="BM176" s="229" t="s">
        <v>561</v>
      </c>
    </row>
    <row r="177" s="2" customFormat="1">
      <c r="A177" s="37"/>
      <c r="B177" s="38"/>
      <c r="C177" s="39"/>
      <c r="D177" s="231" t="s">
        <v>145</v>
      </c>
      <c r="E177" s="39"/>
      <c r="F177" s="232" t="s">
        <v>416</v>
      </c>
      <c r="G177" s="39"/>
      <c r="H177" s="39"/>
      <c r="I177" s="233"/>
      <c r="J177" s="39"/>
      <c r="K177" s="39"/>
      <c r="L177" s="43"/>
      <c r="M177" s="234"/>
      <c r="N177" s="23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145</v>
      </c>
      <c r="AU177" s="16" t="s">
        <v>83</v>
      </c>
    </row>
    <row r="178" s="2" customFormat="1" ht="16.5" customHeight="1">
      <c r="A178" s="37"/>
      <c r="B178" s="38"/>
      <c r="C178" s="258" t="s">
        <v>412</v>
      </c>
      <c r="D178" s="258" t="s">
        <v>203</v>
      </c>
      <c r="E178" s="259" t="s">
        <v>418</v>
      </c>
      <c r="F178" s="260" t="s">
        <v>419</v>
      </c>
      <c r="G178" s="261" t="s">
        <v>176</v>
      </c>
      <c r="H178" s="262">
        <v>15</v>
      </c>
      <c r="I178" s="263"/>
      <c r="J178" s="262">
        <f>ROUND(I178*H178,0)</f>
        <v>0</v>
      </c>
      <c r="K178" s="264"/>
      <c r="L178" s="265"/>
      <c r="M178" s="266" t="s">
        <v>1</v>
      </c>
      <c r="N178" s="267" t="s">
        <v>39</v>
      </c>
      <c r="O178" s="90"/>
      <c r="P178" s="227">
        <f>O178*H178</f>
        <v>0</v>
      </c>
      <c r="Q178" s="227">
        <v>0.00172</v>
      </c>
      <c r="R178" s="227">
        <f>Q178*H178</f>
        <v>0.0258</v>
      </c>
      <c r="S178" s="227">
        <v>0</v>
      </c>
      <c r="T178" s="22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9" t="s">
        <v>189</v>
      </c>
      <c r="AT178" s="229" t="s">
        <v>203</v>
      </c>
      <c r="AU178" s="229" t="s">
        <v>83</v>
      </c>
      <c r="AY178" s="16" t="s">
        <v>134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8</v>
      </c>
      <c r="BK178" s="230">
        <f>ROUND(I178*H178,0)</f>
        <v>0</v>
      </c>
      <c r="BL178" s="16" t="s">
        <v>142</v>
      </c>
      <c r="BM178" s="229" t="s">
        <v>562</v>
      </c>
    </row>
    <row r="179" s="2" customFormat="1">
      <c r="A179" s="37"/>
      <c r="B179" s="38"/>
      <c r="C179" s="39"/>
      <c r="D179" s="231" t="s">
        <v>145</v>
      </c>
      <c r="E179" s="39"/>
      <c r="F179" s="232" t="s">
        <v>421</v>
      </c>
      <c r="G179" s="39"/>
      <c r="H179" s="39"/>
      <c r="I179" s="233"/>
      <c r="J179" s="39"/>
      <c r="K179" s="39"/>
      <c r="L179" s="43"/>
      <c r="M179" s="234"/>
      <c r="N179" s="23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145</v>
      </c>
      <c r="AU179" s="16" t="s">
        <v>83</v>
      </c>
    </row>
    <row r="180" s="2" customFormat="1" ht="24.15" customHeight="1">
      <c r="A180" s="37"/>
      <c r="B180" s="38"/>
      <c r="C180" s="218" t="s">
        <v>417</v>
      </c>
      <c r="D180" s="218" t="s">
        <v>138</v>
      </c>
      <c r="E180" s="219" t="s">
        <v>409</v>
      </c>
      <c r="F180" s="220" t="s">
        <v>410</v>
      </c>
      <c r="G180" s="221" t="s">
        <v>176</v>
      </c>
      <c r="H180" s="222">
        <v>10</v>
      </c>
      <c r="I180" s="223"/>
      <c r="J180" s="222">
        <f>ROUND(I180*H180,0)</f>
        <v>0</v>
      </c>
      <c r="K180" s="224"/>
      <c r="L180" s="43"/>
      <c r="M180" s="225" t="s">
        <v>1</v>
      </c>
      <c r="N180" s="226" t="s">
        <v>39</v>
      </c>
      <c r="O180" s="90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9" t="s">
        <v>142</v>
      </c>
      <c r="AT180" s="229" t="s">
        <v>138</v>
      </c>
      <c r="AU180" s="229" t="s">
        <v>83</v>
      </c>
      <c r="AY180" s="16" t="s">
        <v>134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</v>
      </c>
      <c r="BK180" s="230">
        <f>ROUND(I180*H180,0)</f>
        <v>0</v>
      </c>
      <c r="BL180" s="16" t="s">
        <v>142</v>
      </c>
      <c r="BM180" s="229" t="s">
        <v>563</v>
      </c>
    </row>
    <row r="181" s="2" customFormat="1">
      <c r="A181" s="37"/>
      <c r="B181" s="38"/>
      <c r="C181" s="39"/>
      <c r="D181" s="231" t="s">
        <v>145</v>
      </c>
      <c r="E181" s="39"/>
      <c r="F181" s="232" t="s">
        <v>410</v>
      </c>
      <c r="G181" s="39"/>
      <c r="H181" s="39"/>
      <c r="I181" s="233"/>
      <c r="J181" s="39"/>
      <c r="K181" s="39"/>
      <c r="L181" s="43"/>
      <c r="M181" s="234"/>
      <c r="N181" s="23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145</v>
      </c>
      <c r="AU181" s="16" t="s">
        <v>83</v>
      </c>
    </row>
    <row r="182" s="2" customFormat="1" ht="16.5" customHeight="1">
      <c r="A182" s="37"/>
      <c r="B182" s="38"/>
      <c r="C182" s="218" t="s">
        <v>213</v>
      </c>
      <c r="D182" s="218" t="s">
        <v>138</v>
      </c>
      <c r="E182" s="219" t="s">
        <v>290</v>
      </c>
      <c r="F182" s="220" t="s">
        <v>307</v>
      </c>
      <c r="G182" s="221" t="s">
        <v>292</v>
      </c>
      <c r="H182" s="222">
        <v>10</v>
      </c>
      <c r="I182" s="223"/>
      <c r="J182" s="222">
        <f>ROUND(I182*H182,0)</f>
        <v>0</v>
      </c>
      <c r="K182" s="224"/>
      <c r="L182" s="43"/>
      <c r="M182" s="225" t="s">
        <v>1</v>
      </c>
      <c r="N182" s="226" t="s">
        <v>39</v>
      </c>
      <c r="O182" s="90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142</v>
      </c>
      <c r="AT182" s="229" t="s">
        <v>138</v>
      </c>
      <c r="AU182" s="229" t="s">
        <v>83</v>
      </c>
      <c r="AY182" s="16" t="s">
        <v>134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</v>
      </c>
      <c r="BK182" s="230">
        <f>ROUND(I182*H182,0)</f>
        <v>0</v>
      </c>
      <c r="BL182" s="16" t="s">
        <v>142</v>
      </c>
      <c r="BM182" s="229" t="s">
        <v>564</v>
      </c>
    </row>
    <row r="183" s="2" customFormat="1">
      <c r="A183" s="37"/>
      <c r="B183" s="38"/>
      <c r="C183" s="39"/>
      <c r="D183" s="231" t="s">
        <v>145</v>
      </c>
      <c r="E183" s="39"/>
      <c r="F183" s="232" t="s">
        <v>307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145</v>
      </c>
      <c r="AU183" s="16" t="s">
        <v>83</v>
      </c>
    </row>
    <row r="184" s="2" customFormat="1" ht="16.5" customHeight="1">
      <c r="A184" s="37"/>
      <c r="B184" s="38"/>
      <c r="C184" s="218" t="s">
        <v>422</v>
      </c>
      <c r="D184" s="218" t="s">
        <v>138</v>
      </c>
      <c r="E184" s="219" t="s">
        <v>306</v>
      </c>
      <c r="F184" s="220" t="s">
        <v>565</v>
      </c>
      <c r="G184" s="221" t="s">
        <v>292</v>
      </c>
      <c r="H184" s="222">
        <v>4</v>
      </c>
      <c r="I184" s="223"/>
      <c r="J184" s="222">
        <f>ROUND(I184*H184,0)</f>
        <v>0</v>
      </c>
      <c r="K184" s="224"/>
      <c r="L184" s="43"/>
      <c r="M184" s="225" t="s">
        <v>1</v>
      </c>
      <c r="N184" s="226" t="s">
        <v>39</v>
      </c>
      <c r="O184" s="90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142</v>
      </c>
      <c r="AT184" s="229" t="s">
        <v>138</v>
      </c>
      <c r="AU184" s="229" t="s">
        <v>83</v>
      </c>
      <c r="AY184" s="16" t="s">
        <v>134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</v>
      </c>
      <c r="BK184" s="230">
        <f>ROUND(I184*H184,0)</f>
        <v>0</v>
      </c>
      <c r="BL184" s="16" t="s">
        <v>142</v>
      </c>
      <c r="BM184" s="229" t="s">
        <v>566</v>
      </c>
    </row>
    <row r="185" s="2" customFormat="1">
      <c r="A185" s="37"/>
      <c r="B185" s="38"/>
      <c r="C185" s="39"/>
      <c r="D185" s="231" t="s">
        <v>145</v>
      </c>
      <c r="E185" s="39"/>
      <c r="F185" s="232" t="s">
        <v>565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145</v>
      </c>
      <c r="AU185" s="16" t="s">
        <v>83</v>
      </c>
    </row>
    <row r="186" s="12" customFormat="1" ht="20.88" customHeight="1">
      <c r="A186" s="12"/>
      <c r="B186" s="202"/>
      <c r="C186" s="203"/>
      <c r="D186" s="204" t="s">
        <v>73</v>
      </c>
      <c r="E186" s="216" t="s">
        <v>309</v>
      </c>
      <c r="F186" s="216" t="s">
        <v>310</v>
      </c>
      <c r="G186" s="203"/>
      <c r="H186" s="203"/>
      <c r="I186" s="206"/>
      <c r="J186" s="217">
        <f>BK186</f>
        <v>0</v>
      </c>
      <c r="K186" s="203"/>
      <c r="L186" s="208"/>
      <c r="M186" s="209"/>
      <c r="N186" s="210"/>
      <c r="O186" s="210"/>
      <c r="P186" s="211">
        <f>SUM(P187:P207)</f>
        <v>0</v>
      </c>
      <c r="Q186" s="210"/>
      <c r="R186" s="211">
        <f>SUM(R187:R207)</f>
        <v>147.84673670000004</v>
      </c>
      <c r="S186" s="210"/>
      <c r="T186" s="212">
        <f>SUM(T187:T207)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8</v>
      </c>
      <c r="AT186" s="214" t="s">
        <v>73</v>
      </c>
      <c r="AU186" s="214" t="s">
        <v>83</v>
      </c>
      <c r="AY186" s="213" t="s">
        <v>134</v>
      </c>
      <c r="BK186" s="215">
        <f>SUM(BK187:BK207)</f>
        <v>0</v>
      </c>
    </row>
    <row r="187" s="2" customFormat="1" ht="16.5" customHeight="1">
      <c r="A187" s="37"/>
      <c r="B187" s="38"/>
      <c r="C187" s="258" t="s">
        <v>243</v>
      </c>
      <c r="D187" s="258" t="s">
        <v>203</v>
      </c>
      <c r="E187" s="259" t="s">
        <v>327</v>
      </c>
      <c r="F187" s="260" t="s">
        <v>328</v>
      </c>
      <c r="G187" s="261" t="s">
        <v>176</v>
      </c>
      <c r="H187" s="262">
        <v>339.37</v>
      </c>
      <c r="I187" s="263"/>
      <c r="J187" s="262">
        <f>ROUND(I187*H187,0)</f>
        <v>0</v>
      </c>
      <c r="K187" s="264"/>
      <c r="L187" s="265"/>
      <c r="M187" s="266" t="s">
        <v>1</v>
      </c>
      <c r="N187" s="267" t="s">
        <v>39</v>
      </c>
      <c r="O187" s="90"/>
      <c r="P187" s="227">
        <f>O187*H187</f>
        <v>0</v>
      </c>
      <c r="Q187" s="227">
        <v>0.058000000000000003</v>
      </c>
      <c r="R187" s="227">
        <f>Q187*H187</f>
        <v>19.68346</v>
      </c>
      <c r="S187" s="227">
        <v>0</v>
      </c>
      <c r="T187" s="228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9" t="s">
        <v>189</v>
      </c>
      <c r="AT187" s="229" t="s">
        <v>203</v>
      </c>
      <c r="AU187" s="229" t="s">
        <v>143</v>
      </c>
      <c r="AY187" s="16" t="s">
        <v>134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6" t="s">
        <v>8</v>
      </c>
      <c r="BK187" s="230">
        <f>ROUND(I187*H187,0)</f>
        <v>0</v>
      </c>
      <c r="BL187" s="16" t="s">
        <v>142</v>
      </c>
      <c r="BM187" s="229" t="s">
        <v>567</v>
      </c>
    </row>
    <row r="188" s="2" customFormat="1">
      <c r="A188" s="37"/>
      <c r="B188" s="38"/>
      <c r="C188" s="39"/>
      <c r="D188" s="231" t="s">
        <v>145</v>
      </c>
      <c r="E188" s="39"/>
      <c r="F188" s="232" t="s">
        <v>328</v>
      </c>
      <c r="G188" s="39"/>
      <c r="H188" s="39"/>
      <c r="I188" s="233"/>
      <c r="J188" s="39"/>
      <c r="K188" s="39"/>
      <c r="L188" s="43"/>
      <c r="M188" s="234"/>
      <c r="N188" s="235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145</v>
      </c>
      <c r="AU188" s="16" t="s">
        <v>143</v>
      </c>
    </row>
    <row r="189" s="13" customFormat="1">
      <c r="A189" s="13"/>
      <c r="B189" s="236"/>
      <c r="C189" s="237"/>
      <c r="D189" s="231" t="s">
        <v>147</v>
      </c>
      <c r="E189" s="238" t="s">
        <v>1</v>
      </c>
      <c r="F189" s="239" t="s">
        <v>545</v>
      </c>
      <c r="G189" s="237"/>
      <c r="H189" s="240">
        <v>339.37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147</v>
      </c>
      <c r="AU189" s="246" t="s">
        <v>143</v>
      </c>
      <c r="AV189" s="13" t="s">
        <v>83</v>
      </c>
      <c r="AW189" s="13" t="s">
        <v>31</v>
      </c>
      <c r="AX189" s="13" t="s">
        <v>8</v>
      </c>
      <c r="AY189" s="246" t="s">
        <v>134</v>
      </c>
    </row>
    <row r="190" s="2" customFormat="1" ht="24.15" customHeight="1">
      <c r="A190" s="37"/>
      <c r="B190" s="38"/>
      <c r="C190" s="258" t="s">
        <v>7</v>
      </c>
      <c r="D190" s="258" t="s">
        <v>203</v>
      </c>
      <c r="E190" s="259" t="s">
        <v>323</v>
      </c>
      <c r="F190" s="260" t="s">
        <v>324</v>
      </c>
      <c r="G190" s="261" t="s">
        <v>176</v>
      </c>
      <c r="H190" s="262">
        <v>28</v>
      </c>
      <c r="I190" s="263"/>
      <c r="J190" s="262">
        <f>ROUND(I190*H190,0)</f>
        <v>0</v>
      </c>
      <c r="K190" s="264"/>
      <c r="L190" s="265"/>
      <c r="M190" s="266" t="s">
        <v>1</v>
      </c>
      <c r="N190" s="267" t="s">
        <v>39</v>
      </c>
      <c r="O190" s="90"/>
      <c r="P190" s="227">
        <f>O190*H190</f>
        <v>0</v>
      </c>
      <c r="Q190" s="227">
        <v>0.048300000000000003</v>
      </c>
      <c r="R190" s="227">
        <f>Q190*H190</f>
        <v>1.3524000000000001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189</v>
      </c>
      <c r="AT190" s="229" t="s">
        <v>203</v>
      </c>
      <c r="AU190" s="229" t="s">
        <v>143</v>
      </c>
      <c r="AY190" s="16" t="s">
        <v>134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</v>
      </c>
      <c r="BK190" s="230">
        <f>ROUND(I190*H190,0)</f>
        <v>0</v>
      </c>
      <c r="BL190" s="16" t="s">
        <v>142</v>
      </c>
      <c r="BM190" s="229" t="s">
        <v>568</v>
      </c>
    </row>
    <row r="191" s="2" customFormat="1">
      <c r="A191" s="37"/>
      <c r="B191" s="38"/>
      <c r="C191" s="39"/>
      <c r="D191" s="231" t="s">
        <v>145</v>
      </c>
      <c r="E191" s="39"/>
      <c r="F191" s="232" t="s">
        <v>324</v>
      </c>
      <c r="G191" s="39"/>
      <c r="H191" s="39"/>
      <c r="I191" s="233"/>
      <c r="J191" s="39"/>
      <c r="K191" s="39"/>
      <c r="L191" s="43"/>
      <c r="M191" s="234"/>
      <c r="N191" s="235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145</v>
      </c>
      <c r="AU191" s="16" t="s">
        <v>143</v>
      </c>
    </row>
    <row r="192" s="2" customFormat="1" ht="16.5" customHeight="1">
      <c r="A192" s="37"/>
      <c r="B192" s="38"/>
      <c r="C192" s="258" t="s">
        <v>256</v>
      </c>
      <c r="D192" s="258" t="s">
        <v>203</v>
      </c>
      <c r="E192" s="259" t="s">
        <v>317</v>
      </c>
      <c r="F192" s="260" t="s">
        <v>318</v>
      </c>
      <c r="G192" s="261" t="s">
        <v>176</v>
      </c>
      <c r="H192" s="262">
        <v>311.37</v>
      </c>
      <c r="I192" s="263"/>
      <c r="J192" s="262">
        <f>ROUND(I192*H192,0)</f>
        <v>0</v>
      </c>
      <c r="K192" s="264"/>
      <c r="L192" s="265"/>
      <c r="M192" s="266" t="s">
        <v>1</v>
      </c>
      <c r="N192" s="267" t="s">
        <v>39</v>
      </c>
      <c r="O192" s="90"/>
      <c r="P192" s="227">
        <f>O192*H192</f>
        <v>0</v>
      </c>
      <c r="Q192" s="227">
        <v>0.081000000000000003</v>
      </c>
      <c r="R192" s="227">
        <f>Q192*H192</f>
        <v>25.220970000000001</v>
      </c>
      <c r="S192" s="227">
        <v>0</v>
      </c>
      <c r="T192" s="228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9" t="s">
        <v>189</v>
      </c>
      <c r="AT192" s="229" t="s">
        <v>203</v>
      </c>
      <c r="AU192" s="229" t="s">
        <v>143</v>
      </c>
      <c r="AY192" s="16" t="s">
        <v>134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6" t="s">
        <v>8</v>
      </c>
      <c r="BK192" s="230">
        <f>ROUND(I192*H192,0)</f>
        <v>0</v>
      </c>
      <c r="BL192" s="16" t="s">
        <v>142</v>
      </c>
      <c r="BM192" s="229" t="s">
        <v>569</v>
      </c>
    </row>
    <row r="193" s="2" customFormat="1">
      <c r="A193" s="37"/>
      <c r="B193" s="38"/>
      <c r="C193" s="39"/>
      <c r="D193" s="231" t="s">
        <v>145</v>
      </c>
      <c r="E193" s="39"/>
      <c r="F193" s="232" t="s">
        <v>318</v>
      </c>
      <c r="G193" s="39"/>
      <c r="H193" s="39"/>
      <c r="I193" s="233"/>
      <c r="J193" s="39"/>
      <c r="K193" s="39"/>
      <c r="L193" s="43"/>
      <c r="M193" s="234"/>
      <c r="N193" s="235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145</v>
      </c>
      <c r="AU193" s="16" t="s">
        <v>143</v>
      </c>
    </row>
    <row r="194" s="13" customFormat="1">
      <c r="A194" s="13"/>
      <c r="B194" s="236"/>
      <c r="C194" s="237"/>
      <c r="D194" s="231" t="s">
        <v>147</v>
      </c>
      <c r="E194" s="238" t="s">
        <v>1</v>
      </c>
      <c r="F194" s="239" t="s">
        <v>570</v>
      </c>
      <c r="G194" s="237"/>
      <c r="H194" s="240">
        <v>311.37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147</v>
      </c>
      <c r="AU194" s="246" t="s">
        <v>143</v>
      </c>
      <c r="AV194" s="13" t="s">
        <v>83</v>
      </c>
      <c r="AW194" s="13" t="s">
        <v>31</v>
      </c>
      <c r="AX194" s="13" t="s">
        <v>8</v>
      </c>
      <c r="AY194" s="246" t="s">
        <v>134</v>
      </c>
    </row>
    <row r="195" s="2" customFormat="1" ht="24.15" customHeight="1">
      <c r="A195" s="37"/>
      <c r="B195" s="38"/>
      <c r="C195" s="258" t="s">
        <v>326</v>
      </c>
      <c r="D195" s="258" t="s">
        <v>203</v>
      </c>
      <c r="E195" s="259" t="s">
        <v>332</v>
      </c>
      <c r="F195" s="260" t="s">
        <v>333</v>
      </c>
      <c r="G195" s="261" t="s">
        <v>176</v>
      </c>
      <c r="H195" s="262">
        <v>28</v>
      </c>
      <c r="I195" s="263"/>
      <c r="J195" s="262">
        <f>ROUND(I195*H195,0)</f>
        <v>0</v>
      </c>
      <c r="K195" s="264"/>
      <c r="L195" s="265"/>
      <c r="M195" s="266" t="s">
        <v>1</v>
      </c>
      <c r="N195" s="267" t="s">
        <v>39</v>
      </c>
      <c r="O195" s="90"/>
      <c r="P195" s="227">
        <f>O195*H195</f>
        <v>0</v>
      </c>
      <c r="Q195" s="227">
        <v>0.064000000000000001</v>
      </c>
      <c r="R195" s="227">
        <f>Q195*H195</f>
        <v>1.792</v>
      </c>
      <c r="S195" s="227">
        <v>0</v>
      </c>
      <c r="T195" s="228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9" t="s">
        <v>189</v>
      </c>
      <c r="AT195" s="229" t="s">
        <v>203</v>
      </c>
      <c r="AU195" s="229" t="s">
        <v>143</v>
      </c>
      <c r="AY195" s="16" t="s">
        <v>134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6" t="s">
        <v>8</v>
      </c>
      <c r="BK195" s="230">
        <f>ROUND(I195*H195,0)</f>
        <v>0</v>
      </c>
      <c r="BL195" s="16" t="s">
        <v>142</v>
      </c>
      <c r="BM195" s="229" t="s">
        <v>571</v>
      </c>
    </row>
    <row r="196" s="2" customFormat="1">
      <c r="A196" s="37"/>
      <c r="B196" s="38"/>
      <c r="C196" s="39"/>
      <c r="D196" s="231" t="s">
        <v>145</v>
      </c>
      <c r="E196" s="39"/>
      <c r="F196" s="232" t="s">
        <v>333</v>
      </c>
      <c r="G196" s="39"/>
      <c r="H196" s="39"/>
      <c r="I196" s="233"/>
      <c r="J196" s="39"/>
      <c r="K196" s="39"/>
      <c r="L196" s="43"/>
      <c r="M196" s="234"/>
      <c r="N196" s="235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145</v>
      </c>
      <c r="AU196" s="16" t="s">
        <v>143</v>
      </c>
    </row>
    <row r="197" s="2" customFormat="1" ht="37.8" customHeight="1">
      <c r="A197" s="37"/>
      <c r="B197" s="38"/>
      <c r="C197" s="218" t="s">
        <v>270</v>
      </c>
      <c r="D197" s="218" t="s">
        <v>138</v>
      </c>
      <c r="E197" s="219" t="s">
        <v>312</v>
      </c>
      <c r="F197" s="220" t="s">
        <v>313</v>
      </c>
      <c r="G197" s="221" t="s">
        <v>176</v>
      </c>
      <c r="H197" s="222">
        <v>359.37</v>
      </c>
      <c r="I197" s="223"/>
      <c r="J197" s="222">
        <f>ROUND(I197*H197,0)</f>
        <v>0</v>
      </c>
      <c r="K197" s="224"/>
      <c r="L197" s="43"/>
      <c r="M197" s="225" t="s">
        <v>1</v>
      </c>
      <c r="N197" s="226" t="s">
        <v>39</v>
      </c>
      <c r="O197" s="90"/>
      <c r="P197" s="227">
        <f>O197*H197</f>
        <v>0</v>
      </c>
      <c r="Q197" s="227">
        <v>0.15540000000000001</v>
      </c>
      <c r="R197" s="227">
        <f>Q197*H197</f>
        <v>55.846098000000005</v>
      </c>
      <c r="S197" s="227">
        <v>0</v>
      </c>
      <c r="T197" s="228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9" t="s">
        <v>142</v>
      </c>
      <c r="AT197" s="229" t="s">
        <v>138</v>
      </c>
      <c r="AU197" s="229" t="s">
        <v>143</v>
      </c>
      <c r="AY197" s="16" t="s">
        <v>134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6" t="s">
        <v>8</v>
      </c>
      <c r="BK197" s="230">
        <f>ROUND(I197*H197,0)</f>
        <v>0</v>
      </c>
      <c r="BL197" s="16" t="s">
        <v>142</v>
      </c>
      <c r="BM197" s="229" t="s">
        <v>572</v>
      </c>
    </row>
    <row r="198" s="2" customFormat="1">
      <c r="A198" s="37"/>
      <c r="B198" s="38"/>
      <c r="C198" s="39"/>
      <c r="D198" s="231" t="s">
        <v>145</v>
      </c>
      <c r="E198" s="39"/>
      <c r="F198" s="232" t="s">
        <v>315</v>
      </c>
      <c r="G198" s="39"/>
      <c r="H198" s="39"/>
      <c r="I198" s="233"/>
      <c r="J198" s="39"/>
      <c r="K198" s="39"/>
      <c r="L198" s="43"/>
      <c r="M198" s="234"/>
      <c r="N198" s="235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145</v>
      </c>
      <c r="AU198" s="16" t="s">
        <v>143</v>
      </c>
    </row>
    <row r="199" s="13" customFormat="1">
      <c r="A199" s="13"/>
      <c r="B199" s="236"/>
      <c r="C199" s="237"/>
      <c r="D199" s="231" t="s">
        <v>147</v>
      </c>
      <c r="E199" s="238" t="s">
        <v>1</v>
      </c>
      <c r="F199" s="239" t="s">
        <v>545</v>
      </c>
      <c r="G199" s="237"/>
      <c r="H199" s="240">
        <v>339.37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147</v>
      </c>
      <c r="AU199" s="246" t="s">
        <v>143</v>
      </c>
      <c r="AV199" s="13" t="s">
        <v>83</v>
      </c>
      <c r="AW199" s="13" t="s">
        <v>31</v>
      </c>
      <c r="AX199" s="13" t="s">
        <v>74</v>
      </c>
      <c r="AY199" s="246" t="s">
        <v>134</v>
      </c>
    </row>
    <row r="200" s="13" customFormat="1">
      <c r="A200" s="13"/>
      <c r="B200" s="236"/>
      <c r="C200" s="237"/>
      <c r="D200" s="231" t="s">
        <v>147</v>
      </c>
      <c r="E200" s="238" t="s">
        <v>1</v>
      </c>
      <c r="F200" s="239" t="s">
        <v>243</v>
      </c>
      <c r="G200" s="237"/>
      <c r="H200" s="240">
        <v>20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147</v>
      </c>
      <c r="AU200" s="246" t="s">
        <v>143</v>
      </c>
      <c r="AV200" s="13" t="s">
        <v>83</v>
      </c>
      <c r="AW200" s="13" t="s">
        <v>31</v>
      </c>
      <c r="AX200" s="13" t="s">
        <v>74</v>
      </c>
      <c r="AY200" s="246" t="s">
        <v>134</v>
      </c>
    </row>
    <row r="201" s="14" customFormat="1">
      <c r="A201" s="14"/>
      <c r="B201" s="247"/>
      <c r="C201" s="248"/>
      <c r="D201" s="231" t="s">
        <v>147</v>
      </c>
      <c r="E201" s="249" t="s">
        <v>1</v>
      </c>
      <c r="F201" s="250" t="s">
        <v>152</v>
      </c>
      <c r="G201" s="248"/>
      <c r="H201" s="251">
        <v>359.37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147</v>
      </c>
      <c r="AU201" s="257" t="s">
        <v>143</v>
      </c>
      <c r="AV201" s="14" t="s">
        <v>142</v>
      </c>
      <c r="AW201" s="14" t="s">
        <v>31</v>
      </c>
      <c r="AX201" s="14" t="s">
        <v>8</v>
      </c>
      <c r="AY201" s="257" t="s">
        <v>134</v>
      </c>
    </row>
    <row r="202" s="2" customFormat="1" ht="37.8" customHeight="1">
      <c r="A202" s="37"/>
      <c r="B202" s="38"/>
      <c r="C202" s="218" t="s">
        <v>276</v>
      </c>
      <c r="D202" s="218" t="s">
        <v>138</v>
      </c>
      <c r="E202" s="219" t="s">
        <v>336</v>
      </c>
      <c r="F202" s="220" t="s">
        <v>337</v>
      </c>
      <c r="G202" s="221" t="s">
        <v>176</v>
      </c>
      <c r="H202" s="222">
        <v>339.37</v>
      </c>
      <c r="I202" s="223"/>
      <c r="J202" s="222">
        <f>ROUND(I202*H202,0)</f>
        <v>0</v>
      </c>
      <c r="K202" s="224"/>
      <c r="L202" s="43"/>
      <c r="M202" s="225" t="s">
        <v>1</v>
      </c>
      <c r="N202" s="226" t="s">
        <v>39</v>
      </c>
      <c r="O202" s="90"/>
      <c r="P202" s="227">
        <f>O202*H202</f>
        <v>0</v>
      </c>
      <c r="Q202" s="227">
        <v>0.1295</v>
      </c>
      <c r="R202" s="227">
        <f>Q202*H202</f>
        <v>43.948415000000004</v>
      </c>
      <c r="S202" s="227">
        <v>0</v>
      </c>
      <c r="T202" s="228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9" t="s">
        <v>142</v>
      </c>
      <c r="AT202" s="229" t="s">
        <v>138</v>
      </c>
      <c r="AU202" s="229" t="s">
        <v>143</v>
      </c>
      <c r="AY202" s="16" t="s">
        <v>134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6" t="s">
        <v>8</v>
      </c>
      <c r="BK202" s="230">
        <f>ROUND(I202*H202,0)</f>
        <v>0</v>
      </c>
      <c r="BL202" s="16" t="s">
        <v>142</v>
      </c>
      <c r="BM202" s="229" t="s">
        <v>573</v>
      </c>
    </row>
    <row r="203" s="2" customFormat="1">
      <c r="A203" s="37"/>
      <c r="B203" s="38"/>
      <c r="C203" s="39"/>
      <c r="D203" s="231" t="s">
        <v>145</v>
      </c>
      <c r="E203" s="39"/>
      <c r="F203" s="232" t="s">
        <v>339</v>
      </c>
      <c r="G203" s="39"/>
      <c r="H203" s="39"/>
      <c r="I203" s="233"/>
      <c r="J203" s="39"/>
      <c r="K203" s="39"/>
      <c r="L203" s="43"/>
      <c r="M203" s="234"/>
      <c r="N203" s="235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145</v>
      </c>
      <c r="AU203" s="16" t="s">
        <v>143</v>
      </c>
    </row>
    <row r="204" s="13" customFormat="1">
      <c r="A204" s="13"/>
      <c r="B204" s="236"/>
      <c r="C204" s="237"/>
      <c r="D204" s="231" t="s">
        <v>147</v>
      </c>
      <c r="E204" s="238" t="s">
        <v>1</v>
      </c>
      <c r="F204" s="239" t="s">
        <v>545</v>
      </c>
      <c r="G204" s="237"/>
      <c r="H204" s="240">
        <v>339.37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147</v>
      </c>
      <c r="AU204" s="246" t="s">
        <v>143</v>
      </c>
      <c r="AV204" s="13" t="s">
        <v>83</v>
      </c>
      <c r="AW204" s="13" t="s">
        <v>31</v>
      </c>
      <c r="AX204" s="13" t="s">
        <v>8</v>
      </c>
      <c r="AY204" s="246" t="s">
        <v>134</v>
      </c>
    </row>
    <row r="205" s="2" customFormat="1" ht="16.5" customHeight="1">
      <c r="A205" s="37"/>
      <c r="B205" s="38"/>
      <c r="C205" s="218" t="s">
        <v>289</v>
      </c>
      <c r="D205" s="218" t="s">
        <v>138</v>
      </c>
      <c r="E205" s="219" t="s">
        <v>341</v>
      </c>
      <c r="F205" s="220" t="s">
        <v>342</v>
      </c>
      <c r="G205" s="221" t="s">
        <v>176</v>
      </c>
      <c r="H205" s="222">
        <v>339.37</v>
      </c>
      <c r="I205" s="223"/>
      <c r="J205" s="222">
        <f>ROUND(I205*H205,0)</f>
        <v>0</v>
      </c>
      <c r="K205" s="224"/>
      <c r="L205" s="43"/>
      <c r="M205" s="225" t="s">
        <v>1</v>
      </c>
      <c r="N205" s="226" t="s">
        <v>39</v>
      </c>
      <c r="O205" s="90"/>
      <c r="P205" s="227">
        <f>O205*H205</f>
        <v>0</v>
      </c>
      <c r="Q205" s="227">
        <v>1.0000000000000001E-05</v>
      </c>
      <c r="R205" s="227">
        <f>Q205*H205</f>
        <v>0.0033937000000000004</v>
      </c>
      <c r="S205" s="227">
        <v>0</v>
      </c>
      <c r="T205" s="228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9" t="s">
        <v>142</v>
      </c>
      <c r="AT205" s="229" t="s">
        <v>138</v>
      </c>
      <c r="AU205" s="229" t="s">
        <v>143</v>
      </c>
      <c r="AY205" s="16" t="s">
        <v>134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6" t="s">
        <v>8</v>
      </c>
      <c r="BK205" s="230">
        <f>ROUND(I205*H205,0)</f>
        <v>0</v>
      </c>
      <c r="BL205" s="16" t="s">
        <v>142</v>
      </c>
      <c r="BM205" s="229" t="s">
        <v>574</v>
      </c>
    </row>
    <row r="206" s="2" customFormat="1">
      <c r="A206" s="37"/>
      <c r="B206" s="38"/>
      <c r="C206" s="39"/>
      <c r="D206" s="231" t="s">
        <v>145</v>
      </c>
      <c r="E206" s="39"/>
      <c r="F206" s="232" t="s">
        <v>344</v>
      </c>
      <c r="G206" s="39"/>
      <c r="H206" s="39"/>
      <c r="I206" s="233"/>
      <c r="J206" s="39"/>
      <c r="K206" s="39"/>
      <c r="L206" s="43"/>
      <c r="M206" s="234"/>
      <c r="N206" s="235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145</v>
      </c>
      <c r="AU206" s="16" t="s">
        <v>143</v>
      </c>
    </row>
    <row r="207" s="13" customFormat="1">
      <c r="A207" s="13"/>
      <c r="B207" s="236"/>
      <c r="C207" s="237"/>
      <c r="D207" s="231" t="s">
        <v>147</v>
      </c>
      <c r="E207" s="238" t="s">
        <v>1</v>
      </c>
      <c r="F207" s="239" t="s">
        <v>545</v>
      </c>
      <c r="G207" s="237"/>
      <c r="H207" s="240">
        <v>339.37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147</v>
      </c>
      <c r="AU207" s="246" t="s">
        <v>143</v>
      </c>
      <c r="AV207" s="13" t="s">
        <v>83</v>
      </c>
      <c r="AW207" s="13" t="s">
        <v>31</v>
      </c>
      <c r="AX207" s="13" t="s">
        <v>8</v>
      </c>
      <c r="AY207" s="246" t="s">
        <v>134</v>
      </c>
    </row>
    <row r="208" s="12" customFormat="1" ht="22.8" customHeight="1">
      <c r="A208" s="12"/>
      <c r="B208" s="202"/>
      <c r="C208" s="203"/>
      <c r="D208" s="204" t="s">
        <v>73</v>
      </c>
      <c r="E208" s="216" t="s">
        <v>345</v>
      </c>
      <c r="F208" s="216" t="s">
        <v>346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SUM(P209:P220)</f>
        <v>0</v>
      </c>
      <c r="Q208" s="210"/>
      <c r="R208" s="211">
        <f>SUM(R209:R220)</f>
        <v>0</v>
      </c>
      <c r="S208" s="210"/>
      <c r="T208" s="212">
        <f>SUM(T209:T220)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</v>
      </c>
      <c r="AT208" s="214" t="s">
        <v>73</v>
      </c>
      <c r="AU208" s="214" t="s">
        <v>8</v>
      </c>
      <c r="AY208" s="213" t="s">
        <v>134</v>
      </c>
      <c r="BK208" s="215">
        <f>SUM(BK209:BK220)</f>
        <v>0</v>
      </c>
    </row>
    <row r="209" s="2" customFormat="1" ht="33" customHeight="1">
      <c r="A209" s="37"/>
      <c r="B209" s="38"/>
      <c r="C209" s="218" t="s">
        <v>294</v>
      </c>
      <c r="D209" s="218" t="s">
        <v>138</v>
      </c>
      <c r="E209" s="219" t="s">
        <v>348</v>
      </c>
      <c r="F209" s="220" t="s">
        <v>349</v>
      </c>
      <c r="G209" s="221" t="s">
        <v>211</v>
      </c>
      <c r="H209" s="222">
        <v>449.36000000000001</v>
      </c>
      <c r="I209" s="223"/>
      <c r="J209" s="222">
        <f>ROUND(I209*H209,0)</f>
        <v>0</v>
      </c>
      <c r="K209" s="224"/>
      <c r="L209" s="43"/>
      <c r="M209" s="225" t="s">
        <v>1</v>
      </c>
      <c r="N209" s="226" t="s">
        <v>39</v>
      </c>
      <c r="O209" s="90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9" t="s">
        <v>142</v>
      </c>
      <c r="AT209" s="229" t="s">
        <v>138</v>
      </c>
      <c r="AU209" s="229" t="s">
        <v>83</v>
      </c>
      <c r="AY209" s="16" t="s">
        <v>134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6" t="s">
        <v>8</v>
      </c>
      <c r="BK209" s="230">
        <f>ROUND(I209*H209,0)</f>
        <v>0</v>
      </c>
      <c r="BL209" s="16" t="s">
        <v>142</v>
      </c>
      <c r="BM209" s="229" t="s">
        <v>575</v>
      </c>
    </row>
    <row r="210" s="2" customFormat="1">
      <c r="A210" s="37"/>
      <c r="B210" s="38"/>
      <c r="C210" s="39"/>
      <c r="D210" s="231" t="s">
        <v>145</v>
      </c>
      <c r="E210" s="39"/>
      <c r="F210" s="232" t="s">
        <v>351</v>
      </c>
      <c r="G210" s="39"/>
      <c r="H210" s="39"/>
      <c r="I210" s="233"/>
      <c r="J210" s="39"/>
      <c r="K210" s="39"/>
      <c r="L210" s="43"/>
      <c r="M210" s="234"/>
      <c r="N210" s="235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145</v>
      </c>
      <c r="AU210" s="16" t="s">
        <v>83</v>
      </c>
    </row>
    <row r="211" s="2" customFormat="1" ht="21.75" customHeight="1">
      <c r="A211" s="37"/>
      <c r="B211" s="38"/>
      <c r="C211" s="218" t="s">
        <v>300</v>
      </c>
      <c r="D211" s="218" t="s">
        <v>138</v>
      </c>
      <c r="E211" s="219" t="s">
        <v>353</v>
      </c>
      <c r="F211" s="220" t="s">
        <v>354</v>
      </c>
      <c r="G211" s="221" t="s">
        <v>211</v>
      </c>
      <c r="H211" s="222">
        <v>26961.599999999999</v>
      </c>
      <c r="I211" s="223"/>
      <c r="J211" s="222">
        <f>ROUND(I211*H211,0)</f>
        <v>0</v>
      </c>
      <c r="K211" s="224"/>
      <c r="L211" s="43"/>
      <c r="M211" s="225" t="s">
        <v>1</v>
      </c>
      <c r="N211" s="226" t="s">
        <v>39</v>
      </c>
      <c r="O211" s="90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9" t="s">
        <v>142</v>
      </c>
      <c r="AT211" s="229" t="s">
        <v>138</v>
      </c>
      <c r="AU211" s="229" t="s">
        <v>83</v>
      </c>
      <c r="AY211" s="16" t="s">
        <v>134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6" t="s">
        <v>8</v>
      </c>
      <c r="BK211" s="230">
        <f>ROUND(I211*H211,0)</f>
        <v>0</v>
      </c>
      <c r="BL211" s="16" t="s">
        <v>142</v>
      </c>
      <c r="BM211" s="229" t="s">
        <v>576</v>
      </c>
    </row>
    <row r="212" s="2" customFormat="1">
      <c r="A212" s="37"/>
      <c r="B212" s="38"/>
      <c r="C212" s="39"/>
      <c r="D212" s="231" t="s">
        <v>145</v>
      </c>
      <c r="E212" s="39"/>
      <c r="F212" s="232" t="s">
        <v>356</v>
      </c>
      <c r="G212" s="39"/>
      <c r="H212" s="39"/>
      <c r="I212" s="233"/>
      <c r="J212" s="39"/>
      <c r="K212" s="39"/>
      <c r="L212" s="43"/>
      <c r="M212" s="234"/>
      <c r="N212" s="235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145</v>
      </c>
      <c r="AU212" s="16" t="s">
        <v>83</v>
      </c>
    </row>
    <row r="213" s="2" customFormat="1" ht="24.15" customHeight="1">
      <c r="A213" s="37"/>
      <c r="B213" s="38"/>
      <c r="C213" s="218" t="s">
        <v>305</v>
      </c>
      <c r="D213" s="218" t="s">
        <v>138</v>
      </c>
      <c r="E213" s="219" t="s">
        <v>358</v>
      </c>
      <c r="F213" s="220" t="s">
        <v>359</v>
      </c>
      <c r="G213" s="221" t="s">
        <v>211</v>
      </c>
      <c r="H213" s="222">
        <v>449.36000000000001</v>
      </c>
      <c r="I213" s="223"/>
      <c r="J213" s="222">
        <f>ROUND(I213*H213,0)</f>
        <v>0</v>
      </c>
      <c r="K213" s="224"/>
      <c r="L213" s="43"/>
      <c r="M213" s="225" t="s">
        <v>1</v>
      </c>
      <c r="N213" s="226" t="s">
        <v>39</v>
      </c>
      <c r="O213" s="90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9" t="s">
        <v>142</v>
      </c>
      <c r="AT213" s="229" t="s">
        <v>138</v>
      </c>
      <c r="AU213" s="229" t="s">
        <v>83</v>
      </c>
      <c r="AY213" s="16" t="s">
        <v>134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6" t="s">
        <v>8</v>
      </c>
      <c r="BK213" s="230">
        <f>ROUND(I213*H213,0)</f>
        <v>0</v>
      </c>
      <c r="BL213" s="16" t="s">
        <v>142</v>
      </c>
      <c r="BM213" s="229" t="s">
        <v>577</v>
      </c>
    </row>
    <row r="214" s="2" customFormat="1">
      <c r="A214" s="37"/>
      <c r="B214" s="38"/>
      <c r="C214" s="39"/>
      <c r="D214" s="231" t="s">
        <v>145</v>
      </c>
      <c r="E214" s="39"/>
      <c r="F214" s="232" t="s">
        <v>361</v>
      </c>
      <c r="G214" s="39"/>
      <c r="H214" s="39"/>
      <c r="I214" s="233"/>
      <c r="J214" s="39"/>
      <c r="K214" s="39"/>
      <c r="L214" s="43"/>
      <c r="M214" s="234"/>
      <c r="N214" s="235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145</v>
      </c>
      <c r="AU214" s="16" t="s">
        <v>83</v>
      </c>
    </row>
    <row r="215" s="2" customFormat="1" ht="33" customHeight="1">
      <c r="A215" s="37"/>
      <c r="B215" s="38"/>
      <c r="C215" s="218" t="s">
        <v>439</v>
      </c>
      <c r="D215" s="218" t="s">
        <v>138</v>
      </c>
      <c r="E215" s="219" t="s">
        <v>363</v>
      </c>
      <c r="F215" s="220" t="s">
        <v>364</v>
      </c>
      <c r="G215" s="221" t="s">
        <v>211</v>
      </c>
      <c r="H215" s="222">
        <v>242.63999999999999</v>
      </c>
      <c r="I215" s="223"/>
      <c r="J215" s="222">
        <f>ROUND(I215*H215,0)</f>
        <v>0</v>
      </c>
      <c r="K215" s="224"/>
      <c r="L215" s="43"/>
      <c r="M215" s="225" t="s">
        <v>1</v>
      </c>
      <c r="N215" s="226" t="s">
        <v>39</v>
      </c>
      <c r="O215" s="90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9" t="s">
        <v>142</v>
      </c>
      <c r="AT215" s="229" t="s">
        <v>138</v>
      </c>
      <c r="AU215" s="229" t="s">
        <v>83</v>
      </c>
      <c r="AY215" s="16" t="s">
        <v>134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6" t="s">
        <v>8</v>
      </c>
      <c r="BK215" s="230">
        <f>ROUND(I215*H215,0)</f>
        <v>0</v>
      </c>
      <c r="BL215" s="16" t="s">
        <v>142</v>
      </c>
      <c r="BM215" s="229" t="s">
        <v>578</v>
      </c>
    </row>
    <row r="216" s="2" customFormat="1">
      <c r="A216" s="37"/>
      <c r="B216" s="38"/>
      <c r="C216" s="39"/>
      <c r="D216" s="231" t="s">
        <v>145</v>
      </c>
      <c r="E216" s="39"/>
      <c r="F216" s="232" t="s">
        <v>366</v>
      </c>
      <c r="G216" s="39"/>
      <c r="H216" s="39"/>
      <c r="I216" s="233"/>
      <c r="J216" s="39"/>
      <c r="K216" s="39"/>
      <c r="L216" s="43"/>
      <c r="M216" s="234"/>
      <c r="N216" s="235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145</v>
      </c>
      <c r="AU216" s="16" t="s">
        <v>83</v>
      </c>
    </row>
    <row r="217" s="2" customFormat="1" ht="33" customHeight="1">
      <c r="A217" s="37"/>
      <c r="B217" s="38"/>
      <c r="C217" s="218" t="s">
        <v>311</v>
      </c>
      <c r="D217" s="218" t="s">
        <v>138</v>
      </c>
      <c r="E217" s="219" t="s">
        <v>368</v>
      </c>
      <c r="F217" s="220" t="s">
        <v>369</v>
      </c>
      <c r="G217" s="221" t="s">
        <v>211</v>
      </c>
      <c r="H217" s="222">
        <v>33.920000000000002</v>
      </c>
      <c r="I217" s="223"/>
      <c r="J217" s="222">
        <f>ROUND(I217*H217,0)</f>
        <v>0</v>
      </c>
      <c r="K217" s="224"/>
      <c r="L217" s="43"/>
      <c r="M217" s="225" t="s">
        <v>1</v>
      </c>
      <c r="N217" s="226" t="s">
        <v>39</v>
      </c>
      <c r="O217" s="90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9" t="s">
        <v>142</v>
      </c>
      <c r="AT217" s="229" t="s">
        <v>138</v>
      </c>
      <c r="AU217" s="229" t="s">
        <v>83</v>
      </c>
      <c r="AY217" s="16" t="s">
        <v>134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6" t="s">
        <v>8</v>
      </c>
      <c r="BK217" s="230">
        <f>ROUND(I217*H217,0)</f>
        <v>0</v>
      </c>
      <c r="BL217" s="16" t="s">
        <v>142</v>
      </c>
      <c r="BM217" s="229" t="s">
        <v>579</v>
      </c>
    </row>
    <row r="218" s="2" customFormat="1">
      <c r="A218" s="37"/>
      <c r="B218" s="38"/>
      <c r="C218" s="39"/>
      <c r="D218" s="231" t="s">
        <v>145</v>
      </c>
      <c r="E218" s="39"/>
      <c r="F218" s="232" t="s">
        <v>371</v>
      </c>
      <c r="G218" s="39"/>
      <c r="H218" s="39"/>
      <c r="I218" s="233"/>
      <c r="J218" s="39"/>
      <c r="K218" s="39"/>
      <c r="L218" s="43"/>
      <c r="M218" s="234"/>
      <c r="N218" s="235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145</v>
      </c>
      <c r="AU218" s="16" t="s">
        <v>83</v>
      </c>
    </row>
    <row r="219" s="2" customFormat="1" ht="24.15" customHeight="1">
      <c r="A219" s="37"/>
      <c r="B219" s="38"/>
      <c r="C219" s="218" t="s">
        <v>316</v>
      </c>
      <c r="D219" s="218" t="s">
        <v>138</v>
      </c>
      <c r="E219" s="219" t="s">
        <v>372</v>
      </c>
      <c r="F219" s="220" t="s">
        <v>373</v>
      </c>
      <c r="G219" s="221" t="s">
        <v>211</v>
      </c>
      <c r="H219" s="222">
        <v>172.78999999999999</v>
      </c>
      <c r="I219" s="223"/>
      <c r="J219" s="222">
        <f>ROUND(I219*H219,0)</f>
        <v>0</v>
      </c>
      <c r="K219" s="224"/>
      <c r="L219" s="43"/>
      <c r="M219" s="225" t="s">
        <v>1</v>
      </c>
      <c r="N219" s="226" t="s">
        <v>39</v>
      </c>
      <c r="O219" s="90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9" t="s">
        <v>142</v>
      </c>
      <c r="AT219" s="229" t="s">
        <v>138</v>
      </c>
      <c r="AU219" s="229" t="s">
        <v>83</v>
      </c>
      <c r="AY219" s="16" t="s">
        <v>134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6" t="s">
        <v>8</v>
      </c>
      <c r="BK219" s="230">
        <f>ROUND(I219*H219,0)</f>
        <v>0</v>
      </c>
      <c r="BL219" s="16" t="s">
        <v>142</v>
      </c>
      <c r="BM219" s="229" t="s">
        <v>580</v>
      </c>
    </row>
    <row r="220" s="2" customFormat="1">
      <c r="A220" s="37"/>
      <c r="B220" s="38"/>
      <c r="C220" s="39"/>
      <c r="D220" s="231" t="s">
        <v>145</v>
      </c>
      <c r="E220" s="39"/>
      <c r="F220" s="232" t="s">
        <v>375</v>
      </c>
      <c r="G220" s="39"/>
      <c r="H220" s="39"/>
      <c r="I220" s="233"/>
      <c r="J220" s="39"/>
      <c r="K220" s="39"/>
      <c r="L220" s="43"/>
      <c r="M220" s="234"/>
      <c r="N220" s="235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145</v>
      </c>
      <c r="AU220" s="16" t="s">
        <v>83</v>
      </c>
    </row>
    <row r="221" s="12" customFormat="1" ht="22.8" customHeight="1">
      <c r="A221" s="12"/>
      <c r="B221" s="202"/>
      <c r="C221" s="203"/>
      <c r="D221" s="204" t="s">
        <v>73</v>
      </c>
      <c r="E221" s="216" t="s">
        <v>376</v>
      </c>
      <c r="F221" s="216" t="s">
        <v>377</v>
      </c>
      <c r="G221" s="203"/>
      <c r="H221" s="203"/>
      <c r="I221" s="206"/>
      <c r="J221" s="217">
        <f>BK221</f>
        <v>0</v>
      </c>
      <c r="K221" s="203"/>
      <c r="L221" s="208"/>
      <c r="M221" s="209"/>
      <c r="N221" s="210"/>
      <c r="O221" s="210"/>
      <c r="P221" s="211">
        <f>SUM(P222:P223)</f>
        <v>0</v>
      </c>
      <c r="Q221" s="210"/>
      <c r="R221" s="211">
        <f>SUM(R222:R223)</f>
        <v>0</v>
      </c>
      <c r="S221" s="210"/>
      <c r="T221" s="212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3" t="s">
        <v>8</v>
      </c>
      <c r="AT221" s="214" t="s">
        <v>73</v>
      </c>
      <c r="AU221" s="214" t="s">
        <v>8</v>
      </c>
      <c r="AY221" s="213" t="s">
        <v>134</v>
      </c>
      <c r="BK221" s="215">
        <f>SUM(BK222:BK223)</f>
        <v>0</v>
      </c>
    </row>
    <row r="222" s="2" customFormat="1" ht="24.15" customHeight="1">
      <c r="A222" s="37"/>
      <c r="B222" s="38"/>
      <c r="C222" s="218" t="s">
        <v>322</v>
      </c>
      <c r="D222" s="218" t="s">
        <v>138</v>
      </c>
      <c r="E222" s="219" t="s">
        <v>379</v>
      </c>
      <c r="F222" s="220" t="s">
        <v>380</v>
      </c>
      <c r="G222" s="221" t="s">
        <v>211</v>
      </c>
      <c r="H222" s="222">
        <v>289.74000000000001</v>
      </c>
      <c r="I222" s="223"/>
      <c r="J222" s="222">
        <f>ROUND(I222*H222,0)</f>
        <v>0</v>
      </c>
      <c r="K222" s="224"/>
      <c r="L222" s="43"/>
      <c r="M222" s="225" t="s">
        <v>1</v>
      </c>
      <c r="N222" s="226" t="s">
        <v>39</v>
      </c>
      <c r="O222" s="90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9" t="s">
        <v>142</v>
      </c>
      <c r="AT222" s="229" t="s">
        <v>138</v>
      </c>
      <c r="AU222" s="229" t="s">
        <v>83</v>
      </c>
      <c r="AY222" s="16" t="s">
        <v>134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6" t="s">
        <v>8</v>
      </c>
      <c r="BK222" s="230">
        <f>ROUND(I222*H222,0)</f>
        <v>0</v>
      </c>
      <c r="BL222" s="16" t="s">
        <v>142</v>
      </c>
      <c r="BM222" s="229" t="s">
        <v>581</v>
      </c>
    </row>
    <row r="223" s="2" customFormat="1">
      <c r="A223" s="37"/>
      <c r="B223" s="38"/>
      <c r="C223" s="39"/>
      <c r="D223" s="231" t="s">
        <v>145</v>
      </c>
      <c r="E223" s="39"/>
      <c r="F223" s="232" t="s">
        <v>382</v>
      </c>
      <c r="G223" s="39"/>
      <c r="H223" s="39"/>
      <c r="I223" s="233"/>
      <c r="J223" s="39"/>
      <c r="K223" s="39"/>
      <c r="L223" s="43"/>
      <c r="M223" s="268"/>
      <c r="N223" s="269"/>
      <c r="O223" s="270"/>
      <c r="P223" s="270"/>
      <c r="Q223" s="270"/>
      <c r="R223" s="270"/>
      <c r="S223" s="270"/>
      <c r="T223" s="27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145</v>
      </c>
      <c r="AU223" s="16" t="s">
        <v>83</v>
      </c>
    </row>
    <row r="224" s="2" customFormat="1" ht="6.96" customHeight="1">
      <c r="A224" s="37"/>
      <c r="B224" s="65"/>
      <c r="C224" s="66"/>
      <c r="D224" s="66"/>
      <c r="E224" s="66"/>
      <c r="F224" s="66"/>
      <c r="G224" s="66"/>
      <c r="H224" s="66"/>
      <c r="I224" s="66"/>
      <c r="J224" s="66"/>
      <c r="K224" s="66"/>
      <c r="L224" s="43"/>
      <c r="M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</row>
  </sheetData>
  <sheetProtection sheet="1" autoFilter="0" formatColumns="0" formatRows="0" objects="1" scenarios="1" spinCount="100000" saltValue="ItbWiODOBh6N/QXZQ/jAcR5XGUi8MQPYlY4qLQmPQo+Tc6nrP/Hn1YqxvxwT/R9Mhogrly+fxn5dDCOUd/llOw==" hashValue="H0NKhs4/WJuPwL3vdFpNdKPiOiFVyB2MAdfF0ZcG7F5oiMsPA8CXrTp/WbWlc+zpw0xDc7NY5aDahNV63DTTlw==" algorithmName="SHA-512" password="CC35"/>
  <autoFilter ref="C124:K22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582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ROUND(J125,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ROUND((SUM(BE125:BE190)),  0)</f>
        <v>0</v>
      </c>
      <c r="G33" s="37"/>
      <c r="H33" s="37"/>
      <c r="I33" s="154">
        <v>0.20999999999999999</v>
      </c>
      <c r="J33" s="153">
        <f>ROUND(((SUM(BE125:BE190))*I33),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ROUND((SUM(BF125:BF190)),  0)</f>
        <v>0</v>
      </c>
      <c r="G34" s="37"/>
      <c r="H34" s="37"/>
      <c r="I34" s="154">
        <v>0.14999999999999999</v>
      </c>
      <c r="J34" s="153">
        <f>ROUND(((SUM(BF125:BF190))*I34),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ROUND((SUM(BG125:BG190)),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ROUND((SUM(BH125:BH190)),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ROUND((SUM(BI125:BI190)),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106 - LIPOVÁ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110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4"/>
      <c r="C99" s="185"/>
      <c r="D99" s="186" t="s">
        <v>112</v>
      </c>
      <c r="E99" s="187"/>
      <c r="F99" s="187"/>
      <c r="G99" s="187"/>
      <c r="H99" s="187"/>
      <c r="I99" s="187"/>
      <c r="J99" s="188">
        <f>J128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4"/>
      <c r="C100" s="185"/>
      <c r="D100" s="186" t="s">
        <v>113</v>
      </c>
      <c r="E100" s="187"/>
      <c r="F100" s="187"/>
      <c r="G100" s="187"/>
      <c r="H100" s="187"/>
      <c r="I100" s="187"/>
      <c r="J100" s="188">
        <f>J138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114</v>
      </c>
      <c r="E101" s="187"/>
      <c r="F101" s="187"/>
      <c r="G101" s="187"/>
      <c r="H101" s="187"/>
      <c r="I101" s="187"/>
      <c r="J101" s="188">
        <f>J142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115</v>
      </c>
      <c r="E102" s="187"/>
      <c r="F102" s="187"/>
      <c r="G102" s="187"/>
      <c r="H102" s="187"/>
      <c r="I102" s="187"/>
      <c r="J102" s="188">
        <f>J158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4"/>
      <c r="C103" s="185"/>
      <c r="D103" s="186" t="s">
        <v>116</v>
      </c>
      <c r="E103" s="187"/>
      <c r="F103" s="187"/>
      <c r="G103" s="187"/>
      <c r="H103" s="187"/>
      <c r="I103" s="187"/>
      <c r="J103" s="188">
        <f>J159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117</v>
      </c>
      <c r="E104" s="187"/>
      <c r="F104" s="187"/>
      <c r="G104" s="187"/>
      <c r="H104" s="187"/>
      <c r="I104" s="187"/>
      <c r="J104" s="188">
        <f>J175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118</v>
      </c>
      <c r="E105" s="187"/>
      <c r="F105" s="187"/>
      <c r="G105" s="187"/>
      <c r="H105" s="187"/>
      <c r="I105" s="187"/>
      <c r="J105" s="188">
        <f>J188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119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Rekonstrukce chodníků Jablunkov - centrum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103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SO 106 - LIPOVÁ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21</v>
      </c>
      <c r="D119" s="39"/>
      <c r="E119" s="39"/>
      <c r="F119" s="26" t="str">
        <f>F12</f>
        <v xml:space="preserve"> </v>
      </c>
      <c r="G119" s="39"/>
      <c r="H119" s="39"/>
      <c r="I119" s="31" t="s">
        <v>23</v>
      </c>
      <c r="J119" s="78" t="str">
        <f>IF(J12="","",J12)</f>
        <v>15. 5. 2023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25</v>
      </c>
      <c r="D121" s="39"/>
      <c r="E121" s="39"/>
      <c r="F121" s="26" t="str">
        <f>E15</f>
        <v xml:space="preserve"> </v>
      </c>
      <c r="G121" s="39"/>
      <c r="H121" s="39"/>
      <c r="I121" s="31" t="s">
        <v>30</v>
      </c>
      <c r="J121" s="35" t="str">
        <f>E21</f>
        <v xml:space="preserve"> 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28</v>
      </c>
      <c r="D122" s="39"/>
      <c r="E122" s="39"/>
      <c r="F122" s="26" t="str">
        <f>IF(E18="","",E18)</f>
        <v>Vyplň údaj</v>
      </c>
      <c r="G122" s="39"/>
      <c r="H122" s="39"/>
      <c r="I122" s="31" t="s">
        <v>32</v>
      </c>
      <c r="J122" s="35" t="str">
        <f>E24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120</v>
      </c>
      <c r="D124" s="193" t="s">
        <v>59</v>
      </c>
      <c r="E124" s="193" t="s">
        <v>55</v>
      </c>
      <c r="F124" s="193" t="s">
        <v>56</v>
      </c>
      <c r="G124" s="193" t="s">
        <v>121</v>
      </c>
      <c r="H124" s="193" t="s">
        <v>122</v>
      </c>
      <c r="I124" s="193" t="s">
        <v>123</v>
      </c>
      <c r="J124" s="194" t="s">
        <v>107</v>
      </c>
      <c r="K124" s="195" t="s">
        <v>124</v>
      </c>
      <c r="L124" s="196"/>
      <c r="M124" s="99" t="s">
        <v>1</v>
      </c>
      <c r="N124" s="100" t="s">
        <v>38</v>
      </c>
      <c r="O124" s="100" t="s">
        <v>125</v>
      </c>
      <c r="P124" s="100" t="s">
        <v>126</v>
      </c>
      <c r="Q124" s="100" t="s">
        <v>127</v>
      </c>
      <c r="R124" s="100" t="s">
        <v>128</v>
      </c>
      <c r="S124" s="100" t="s">
        <v>129</v>
      </c>
      <c r="T124" s="101" t="s">
        <v>130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131</v>
      </c>
      <c r="D125" s="39"/>
      <c r="E125" s="39"/>
      <c r="F125" s="39"/>
      <c r="G125" s="39"/>
      <c r="H125" s="39"/>
      <c r="I125" s="39"/>
      <c r="J125" s="197">
        <f>BK125</f>
        <v>0</v>
      </c>
      <c r="K125" s="39"/>
      <c r="L125" s="43"/>
      <c r="M125" s="102"/>
      <c r="N125" s="198"/>
      <c r="O125" s="103"/>
      <c r="P125" s="199">
        <f>P126</f>
        <v>0</v>
      </c>
      <c r="Q125" s="103"/>
      <c r="R125" s="199">
        <f>R126</f>
        <v>85.383210000000005</v>
      </c>
      <c r="S125" s="103"/>
      <c r="T125" s="200">
        <f>T126</f>
        <v>88.146000000000001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73</v>
      </c>
      <c r="AU125" s="16" t="s">
        <v>109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73</v>
      </c>
      <c r="E126" s="205" t="s">
        <v>132</v>
      </c>
      <c r="F126" s="205" t="s">
        <v>133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P127+P142+P158+P175+P188</f>
        <v>0</v>
      </c>
      <c r="Q126" s="210"/>
      <c r="R126" s="211">
        <f>R127+R142+R158+R175+R188</f>
        <v>85.383210000000005</v>
      </c>
      <c r="S126" s="210"/>
      <c r="T126" s="212">
        <f>T127+T142+T158+T175+T188</f>
        <v>88.146000000000001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</v>
      </c>
      <c r="AT126" s="214" t="s">
        <v>73</v>
      </c>
      <c r="AU126" s="214" t="s">
        <v>74</v>
      </c>
      <c r="AY126" s="213" t="s">
        <v>134</v>
      </c>
      <c r="BK126" s="215">
        <f>BK127+BK142+BK158+BK175+BK188</f>
        <v>0</v>
      </c>
    </row>
    <row r="127" s="12" customFormat="1" ht="22.8" customHeight="1">
      <c r="A127" s="12"/>
      <c r="B127" s="202"/>
      <c r="C127" s="203"/>
      <c r="D127" s="204" t="s">
        <v>73</v>
      </c>
      <c r="E127" s="216" t="s">
        <v>8</v>
      </c>
      <c r="F127" s="216" t="s">
        <v>135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P128+P138</f>
        <v>0</v>
      </c>
      <c r="Q127" s="210"/>
      <c r="R127" s="211">
        <f>R128+R138</f>
        <v>0</v>
      </c>
      <c r="S127" s="210"/>
      <c r="T127" s="212">
        <f>T128+T138</f>
        <v>88.146000000000001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</v>
      </c>
      <c r="AT127" s="214" t="s">
        <v>73</v>
      </c>
      <c r="AU127" s="214" t="s">
        <v>8</v>
      </c>
      <c r="AY127" s="213" t="s">
        <v>134</v>
      </c>
      <c r="BK127" s="215">
        <f>BK128+BK138</f>
        <v>0</v>
      </c>
    </row>
    <row r="128" s="12" customFormat="1" ht="20.88" customHeight="1">
      <c r="A128" s="12"/>
      <c r="B128" s="202"/>
      <c r="C128" s="203"/>
      <c r="D128" s="204" t="s">
        <v>73</v>
      </c>
      <c r="E128" s="216" t="s">
        <v>136</v>
      </c>
      <c r="F128" s="216" t="s">
        <v>137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SUM(P129:P137)</f>
        <v>0</v>
      </c>
      <c r="Q128" s="210"/>
      <c r="R128" s="211">
        <f>SUM(R129:R137)</f>
        <v>0</v>
      </c>
      <c r="S128" s="210"/>
      <c r="T128" s="212">
        <f>SUM(T129:T137)</f>
        <v>88.146000000000001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</v>
      </c>
      <c r="AT128" s="214" t="s">
        <v>73</v>
      </c>
      <c r="AU128" s="214" t="s">
        <v>83</v>
      </c>
      <c r="AY128" s="213" t="s">
        <v>134</v>
      </c>
      <c r="BK128" s="215">
        <f>SUM(BK129:BK137)</f>
        <v>0</v>
      </c>
    </row>
    <row r="129" s="2" customFormat="1" ht="24.15" customHeight="1">
      <c r="A129" s="37"/>
      <c r="B129" s="38"/>
      <c r="C129" s="218" t="s">
        <v>8</v>
      </c>
      <c r="D129" s="218" t="s">
        <v>138</v>
      </c>
      <c r="E129" s="219" t="s">
        <v>139</v>
      </c>
      <c r="F129" s="220" t="s">
        <v>140</v>
      </c>
      <c r="G129" s="221" t="s">
        <v>141</v>
      </c>
      <c r="H129" s="222">
        <v>139.5</v>
      </c>
      <c r="I129" s="223"/>
      <c r="J129" s="222">
        <f>ROUND(I129*H129,0)</f>
        <v>0</v>
      </c>
      <c r="K129" s="224"/>
      <c r="L129" s="43"/>
      <c r="M129" s="225" t="s">
        <v>1</v>
      </c>
      <c r="N129" s="226" t="s">
        <v>39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0.098000000000000004</v>
      </c>
      <c r="T129" s="228">
        <f>S129*H129</f>
        <v>13.671000000000001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142</v>
      </c>
      <c r="AT129" s="229" t="s">
        <v>138</v>
      </c>
      <c r="AU129" s="229" t="s">
        <v>143</v>
      </c>
      <c r="AY129" s="16" t="s">
        <v>134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</v>
      </c>
      <c r="BK129" s="230">
        <f>ROUND(I129*H129,0)</f>
        <v>0</v>
      </c>
      <c r="BL129" s="16" t="s">
        <v>142</v>
      </c>
      <c r="BM129" s="229" t="s">
        <v>583</v>
      </c>
    </row>
    <row r="130" s="2" customFormat="1">
      <c r="A130" s="37"/>
      <c r="B130" s="38"/>
      <c r="C130" s="39"/>
      <c r="D130" s="231" t="s">
        <v>145</v>
      </c>
      <c r="E130" s="39"/>
      <c r="F130" s="232" t="s">
        <v>146</v>
      </c>
      <c r="G130" s="39"/>
      <c r="H130" s="39"/>
      <c r="I130" s="233"/>
      <c r="J130" s="39"/>
      <c r="K130" s="39"/>
      <c r="L130" s="43"/>
      <c r="M130" s="234"/>
      <c r="N130" s="235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145</v>
      </c>
      <c r="AU130" s="16" t="s">
        <v>143</v>
      </c>
    </row>
    <row r="131" s="13" customFormat="1">
      <c r="A131" s="13"/>
      <c r="B131" s="236"/>
      <c r="C131" s="237"/>
      <c r="D131" s="231" t="s">
        <v>147</v>
      </c>
      <c r="E131" s="238" t="s">
        <v>1</v>
      </c>
      <c r="F131" s="239" t="s">
        <v>584</v>
      </c>
      <c r="G131" s="237"/>
      <c r="H131" s="240">
        <v>139.5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147</v>
      </c>
      <c r="AU131" s="246" t="s">
        <v>143</v>
      </c>
      <c r="AV131" s="13" t="s">
        <v>83</v>
      </c>
      <c r="AW131" s="13" t="s">
        <v>31</v>
      </c>
      <c r="AX131" s="13" t="s">
        <v>8</v>
      </c>
      <c r="AY131" s="246" t="s">
        <v>134</v>
      </c>
    </row>
    <row r="132" s="2" customFormat="1" ht="24.15" customHeight="1">
      <c r="A132" s="37"/>
      <c r="B132" s="38"/>
      <c r="C132" s="218" t="s">
        <v>83</v>
      </c>
      <c r="D132" s="218" t="s">
        <v>138</v>
      </c>
      <c r="E132" s="219" t="s">
        <v>157</v>
      </c>
      <c r="F132" s="220" t="s">
        <v>158</v>
      </c>
      <c r="G132" s="221" t="s">
        <v>141</v>
      </c>
      <c r="H132" s="222">
        <v>139.5</v>
      </c>
      <c r="I132" s="223"/>
      <c r="J132" s="222">
        <f>ROUND(I132*H132,0)</f>
        <v>0</v>
      </c>
      <c r="K132" s="224"/>
      <c r="L132" s="43"/>
      <c r="M132" s="225" t="s">
        <v>1</v>
      </c>
      <c r="N132" s="226" t="s">
        <v>39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0.29999999999999999</v>
      </c>
      <c r="T132" s="228">
        <f>S132*H132</f>
        <v>41.850000000000001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142</v>
      </c>
      <c r="AT132" s="229" t="s">
        <v>138</v>
      </c>
      <c r="AU132" s="229" t="s">
        <v>143</v>
      </c>
      <c r="AY132" s="16" t="s">
        <v>134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</v>
      </c>
      <c r="BK132" s="230">
        <f>ROUND(I132*H132,0)</f>
        <v>0</v>
      </c>
      <c r="BL132" s="16" t="s">
        <v>142</v>
      </c>
      <c r="BM132" s="229" t="s">
        <v>585</v>
      </c>
    </row>
    <row r="133" s="2" customFormat="1">
      <c r="A133" s="37"/>
      <c r="B133" s="38"/>
      <c r="C133" s="39"/>
      <c r="D133" s="231" t="s">
        <v>145</v>
      </c>
      <c r="E133" s="39"/>
      <c r="F133" s="232" t="s">
        <v>160</v>
      </c>
      <c r="G133" s="39"/>
      <c r="H133" s="39"/>
      <c r="I133" s="233"/>
      <c r="J133" s="39"/>
      <c r="K133" s="39"/>
      <c r="L133" s="43"/>
      <c r="M133" s="234"/>
      <c r="N133" s="235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145</v>
      </c>
      <c r="AU133" s="16" t="s">
        <v>143</v>
      </c>
    </row>
    <row r="134" s="13" customFormat="1">
      <c r="A134" s="13"/>
      <c r="B134" s="236"/>
      <c r="C134" s="237"/>
      <c r="D134" s="231" t="s">
        <v>147</v>
      </c>
      <c r="E134" s="238" t="s">
        <v>1</v>
      </c>
      <c r="F134" s="239" t="s">
        <v>584</v>
      </c>
      <c r="G134" s="237"/>
      <c r="H134" s="240">
        <v>139.5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147</v>
      </c>
      <c r="AU134" s="246" t="s">
        <v>143</v>
      </c>
      <c r="AV134" s="13" t="s">
        <v>83</v>
      </c>
      <c r="AW134" s="13" t="s">
        <v>31</v>
      </c>
      <c r="AX134" s="13" t="s">
        <v>8</v>
      </c>
      <c r="AY134" s="246" t="s">
        <v>134</v>
      </c>
    </row>
    <row r="135" s="2" customFormat="1" ht="16.5" customHeight="1">
      <c r="A135" s="37"/>
      <c r="B135" s="38"/>
      <c r="C135" s="218" t="s">
        <v>143</v>
      </c>
      <c r="D135" s="218" t="s">
        <v>138</v>
      </c>
      <c r="E135" s="219" t="s">
        <v>183</v>
      </c>
      <c r="F135" s="220" t="s">
        <v>184</v>
      </c>
      <c r="G135" s="221" t="s">
        <v>176</v>
      </c>
      <c r="H135" s="222">
        <v>112.5</v>
      </c>
      <c r="I135" s="223"/>
      <c r="J135" s="222">
        <f>ROUND(I135*H135,0)</f>
        <v>0</v>
      </c>
      <c r="K135" s="224"/>
      <c r="L135" s="43"/>
      <c r="M135" s="225" t="s">
        <v>1</v>
      </c>
      <c r="N135" s="226" t="s">
        <v>39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0.28999999999999998</v>
      </c>
      <c r="T135" s="228">
        <f>S135*H135</f>
        <v>32.625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142</v>
      </c>
      <c r="AT135" s="229" t="s">
        <v>138</v>
      </c>
      <c r="AU135" s="229" t="s">
        <v>143</v>
      </c>
      <c r="AY135" s="16" t="s">
        <v>134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</v>
      </c>
      <c r="BK135" s="230">
        <f>ROUND(I135*H135,0)</f>
        <v>0</v>
      </c>
      <c r="BL135" s="16" t="s">
        <v>142</v>
      </c>
      <c r="BM135" s="229" t="s">
        <v>586</v>
      </c>
    </row>
    <row r="136" s="2" customFormat="1">
      <c r="A136" s="37"/>
      <c r="B136" s="38"/>
      <c r="C136" s="39"/>
      <c r="D136" s="231" t="s">
        <v>145</v>
      </c>
      <c r="E136" s="39"/>
      <c r="F136" s="232" t="s">
        <v>186</v>
      </c>
      <c r="G136" s="39"/>
      <c r="H136" s="39"/>
      <c r="I136" s="233"/>
      <c r="J136" s="39"/>
      <c r="K136" s="39"/>
      <c r="L136" s="43"/>
      <c r="M136" s="234"/>
      <c r="N136" s="235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145</v>
      </c>
      <c r="AU136" s="16" t="s">
        <v>143</v>
      </c>
    </row>
    <row r="137" s="13" customFormat="1">
      <c r="A137" s="13"/>
      <c r="B137" s="236"/>
      <c r="C137" s="237"/>
      <c r="D137" s="231" t="s">
        <v>147</v>
      </c>
      <c r="E137" s="238" t="s">
        <v>1</v>
      </c>
      <c r="F137" s="239" t="s">
        <v>587</v>
      </c>
      <c r="G137" s="237"/>
      <c r="H137" s="240">
        <v>112.5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147</v>
      </c>
      <c r="AU137" s="246" t="s">
        <v>143</v>
      </c>
      <c r="AV137" s="13" t="s">
        <v>83</v>
      </c>
      <c r="AW137" s="13" t="s">
        <v>31</v>
      </c>
      <c r="AX137" s="13" t="s">
        <v>8</v>
      </c>
      <c r="AY137" s="246" t="s">
        <v>134</v>
      </c>
    </row>
    <row r="138" s="12" customFormat="1" ht="20.88" customHeight="1">
      <c r="A138" s="12"/>
      <c r="B138" s="202"/>
      <c r="C138" s="203"/>
      <c r="D138" s="204" t="s">
        <v>73</v>
      </c>
      <c r="E138" s="216" t="s">
        <v>213</v>
      </c>
      <c r="F138" s="216" t="s">
        <v>214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SUM(P139:P141)</f>
        <v>0</v>
      </c>
      <c r="Q138" s="210"/>
      <c r="R138" s="211">
        <f>SUM(R139:R141)</f>
        <v>0</v>
      </c>
      <c r="S138" s="210"/>
      <c r="T138" s="212">
        <f>SUM(T139:T141)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</v>
      </c>
      <c r="AT138" s="214" t="s">
        <v>73</v>
      </c>
      <c r="AU138" s="214" t="s">
        <v>83</v>
      </c>
      <c r="AY138" s="213" t="s">
        <v>134</v>
      </c>
      <c r="BK138" s="215">
        <f>SUM(BK139:BK141)</f>
        <v>0</v>
      </c>
    </row>
    <row r="139" s="2" customFormat="1" ht="21.75" customHeight="1">
      <c r="A139" s="37"/>
      <c r="B139" s="38"/>
      <c r="C139" s="218" t="s">
        <v>142</v>
      </c>
      <c r="D139" s="218" t="s">
        <v>138</v>
      </c>
      <c r="E139" s="219" t="s">
        <v>215</v>
      </c>
      <c r="F139" s="220" t="s">
        <v>216</v>
      </c>
      <c r="G139" s="221" t="s">
        <v>141</v>
      </c>
      <c r="H139" s="222">
        <v>139.5</v>
      </c>
      <c r="I139" s="223"/>
      <c r="J139" s="222">
        <f>ROUND(I139*H139,0)</f>
        <v>0</v>
      </c>
      <c r="K139" s="224"/>
      <c r="L139" s="43"/>
      <c r="M139" s="225" t="s">
        <v>1</v>
      </c>
      <c r="N139" s="226" t="s">
        <v>39</v>
      </c>
      <c r="O139" s="90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142</v>
      </c>
      <c r="AT139" s="229" t="s">
        <v>138</v>
      </c>
      <c r="AU139" s="229" t="s">
        <v>143</v>
      </c>
      <c r="AY139" s="16" t="s">
        <v>134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8</v>
      </c>
      <c r="BK139" s="230">
        <f>ROUND(I139*H139,0)</f>
        <v>0</v>
      </c>
      <c r="BL139" s="16" t="s">
        <v>142</v>
      </c>
      <c r="BM139" s="229" t="s">
        <v>588</v>
      </c>
    </row>
    <row r="140" s="2" customFormat="1">
      <c r="A140" s="37"/>
      <c r="B140" s="38"/>
      <c r="C140" s="39"/>
      <c r="D140" s="231" t="s">
        <v>145</v>
      </c>
      <c r="E140" s="39"/>
      <c r="F140" s="232" t="s">
        <v>218</v>
      </c>
      <c r="G140" s="39"/>
      <c r="H140" s="39"/>
      <c r="I140" s="233"/>
      <c r="J140" s="39"/>
      <c r="K140" s="39"/>
      <c r="L140" s="43"/>
      <c r="M140" s="234"/>
      <c r="N140" s="235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145</v>
      </c>
      <c r="AU140" s="16" t="s">
        <v>143</v>
      </c>
    </row>
    <row r="141" s="13" customFormat="1">
      <c r="A141" s="13"/>
      <c r="B141" s="236"/>
      <c r="C141" s="237"/>
      <c r="D141" s="231" t="s">
        <v>147</v>
      </c>
      <c r="E141" s="238" t="s">
        <v>1</v>
      </c>
      <c r="F141" s="239" t="s">
        <v>584</v>
      </c>
      <c r="G141" s="237"/>
      <c r="H141" s="240">
        <v>139.5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147</v>
      </c>
      <c r="AU141" s="246" t="s">
        <v>143</v>
      </c>
      <c r="AV141" s="13" t="s">
        <v>83</v>
      </c>
      <c r="AW141" s="13" t="s">
        <v>31</v>
      </c>
      <c r="AX141" s="13" t="s">
        <v>8</v>
      </c>
      <c r="AY141" s="246" t="s">
        <v>134</v>
      </c>
    </row>
    <row r="142" s="12" customFormat="1" ht="22.8" customHeight="1">
      <c r="A142" s="12"/>
      <c r="B142" s="202"/>
      <c r="C142" s="203"/>
      <c r="D142" s="204" t="s">
        <v>73</v>
      </c>
      <c r="E142" s="216" t="s">
        <v>167</v>
      </c>
      <c r="F142" s="216" t="s">
        <v>221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SUM(P143:P157)</f>
        <v>0</v>
      </c>
      <c r="Q142" s="210"/>
      <c r="R142" s="211">
        <f>SUM(R143:R157)</f>
        <v>37.693334999999998</v>
      </c>
      <c r="S142" s="210"/>
      <c r="T142" s="212">
        <f>SUM(T143:T157)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</v>
      </c>
      <c r="AT142" s="214" t="s">
        <v>73</v>
      </c>
      <c r="AU142" s="214" t="s">
        <v>8</v>
      </c>
      <c r="AY142" s="213" t="s">
        <v>134</v>
      </c>
      <c r="BK142" s="215">
        <f>SUM(BK143:BK157)</f>
        <v>0</v>
      </c>
    </row>
    <row r="143" s="2" customFormat="1" ht="21.75" customHeight="1">
      <c r="A143" s="37"/>
      <c r="B143" s="38"/>
      <c r="C143" s="218" t="s">
        <v>167</v>
      </c>
      <c r="D143" s="218" t="s">
        <v>138</v>
      </c>
      <c r="E143" s="219" t="s">
        <v>223</v>
      </c>
      <c r="F143" s="220" t="s">
        <v>224</v>
      </c>
      <c r="G143" s="221" t="s">
        <v>141</v>
      </c>
      <c r="H143" s="222">
        <v>139.5</v>
      </c>
      <c r="I143" s="223"/>
      <c r="J143" s="222">
        <f>ROUND(I143*H143,0)</f>
        <v>0</v>
      </c>
      <c r="K143" s="224"/>
      <c r="L143" s="43"/>
      <c r="M143" s="225" t="s">
        <v>1</v>
      </c>
      <c r="N143" s="226" t="s">
        <v>39</v>
      </c>
      <c r="O143" s="90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9" t="s">
        <v>142</v>
      </c>
      <c r="AT143" s="229" t="s">
        <v>138</v>
      </c>
      <c r="AU143" s="229" t="s">
        <v>83</v>
      </c>
      <c r="AY143" s="16" t="s">
        <v>134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6" t="s">
        <v>8</v>
      </c>
      <c r="BK143" s="230">
        <f>ROUND(I143*H143,0)</f>
        <v>0</v>
      </c>
      <c r="BL143" s="16" t="s">
        <v>142</v>
      </c>
      <c r="BM143" s="229" t="s">
        <v>589</v>
      </c>
    </row>
    <row r="144" s="2" customFormat="1">
      <c r="A144" s="37"/>
      <c r="B144" s="38"/>
      <c r="C144" s="39"/>
      <c r="D144" s="231" t="s">
        <v>145</v>
      </c>
      <c r="E144" s="39"/>
      <c r="F144" s="232" t="s">
        <v>226</v>
      </c>
      <c r="G144" s="39"/>
      <c r="H144" s="39"/>
      <c r="I144" s="233"/>
      <c r="J144" s="39"/>
      <c r="K144" s="39"/>
      <c r="L144" s="43"/>
      <c r="M144" s="234"/>
      <c r="N144" s="235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145</v>
      </c>
      <c r="AU144" s="16" t="s">
        <v>83</v>
      </c>
    </row>
    <row r="145" s="13" customFormat="1">
      <c r="A145" s="13"/>
      <c r="B145" s="236"/>
      <c r="C145" s="237"/>
      <c r="D145" s="231" t="s">
        <v>147</v>
      </c>
      <c r="E145" s="238" t="s">
        <v>1</v>
      </c>
      <c r="F145" s="239" t="s">
        <v>584</v>
      </c>
      <c r="G145" s="237"/>
      <c r="H145" s="240">
        <v>139.5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147</v>
      </c>
      <c r="AU145" s="246" t="s">
        <v>83</v>
      </c>
      <c r="AV145" s="13" t="s">
        <v>83</v>
      </c>
      <c r="AW145" s="13" t="s">
        <v>31</v>
      </c>
      <c r="AX145" s="13" t="s">
        <v>8</v>
      </c>
      <c r="AY145" s="246" t="s">
        <v>134</v>
      </c>
    </row>
    <row r="146" s="2" customFormat="1" ht="24.15" customHeight="1">
      <c r="A146" s="37"/>
      <c r="B146" s="38"/>
      <c r="C146" s="218" t="s">
        <v>173</v>
      </c>
      <c r="D146" s="218" t="s">
        <v>138</v>
      </c>
      <c r="E146" s="219" t="s">
        <v>244</v>
      </c>
      <c r="F146" s="220" t="s">
        <v>245</v>
      </c>
      <c r="G146" s="221" t="s">
        <v>141</v>
      </c>
      <c r="H146" s="222">
        <v>82.5</v>
      </c>
      <c r="I146" s="223"/>
      <c r="J146" s="222">
        <f>ROUND(I146*H146,0)</f>
        <v>0</v>
      </c>
      <c r="K146" s="224"/>
      <c r="L146" s="43"/>
      <c r="M146" s="225" t="s">
        <v>1</v>
      </c>
      <c r="N146" s="226" t="s">
        <v>39</v>
      </c>
      <c r="O146" s="90"/>
      <c r="P146" s="227">
        <f>O146*H146</f>
        <v>0</v>
      </c>
      <c r="Q146" s="227">
        <v>0.084250000000000005</v>
      </c>
      <c r="R146" s="227">
        <f>Q146*H146</f>
        <v>6.9506250000000005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142</v>
      </c>
      <c r="AT146" s="229" t="s">
        <v>138</v>
      </c>
      <c r="AU146" s="229" t="s">
        <v>83</v>
      </c>
      <c r="AY146" s="16" t="s">
        <v>134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</v>
      </c>
      <c r="BK146" s="230">
        <f>ROUND(I146*H146,0)</f>
        <v>0</v>
      </c>
      <c r="BL146" s="16" t="s">
        <v>142</v>
      </c>
      <c r="BM146" s="229" t="s">
        <v>590</v>
      </c>
    </row>
    <row r="147" s="2" customFormat="1">
      <c r="A147" s="37"/>
      <c r="B147" s="38"/>
      <c r="C147" s="39"/>
      <c r="D147" s="231" t="s">
        <v>145</v>
      </c>
      <c r="E147" s="39"/>
      <c r="F147" s="232" t="s">
        <v>247</v>
      </c>
      <c r="G147" s="39"/>
      <c r="H147" s="39"/>
      <c r="I147" s="233"/>
      <c r="J147" s="39"/>
      <c r="K147" s="39"/>
      <c r="L147" s="43"/>
      <c r="M147" s="234"/>
      <c r="N147" s="235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145</v>
      </c>
      <c r="AU147" s="16" t="s">
        <v>83</v>
      </c>
    </row>
    <row r="148" s="13" customFormat="1">
      <c r="A148" s="13"/>
      <c r="B148" s="236"/>
      <c r="C148" s="237"/>
      <c r="D148" s="231" t="s">
        <v>147</v>
      </c>
      <c r="E148" s="238" t="s">
        <v>1</v>
      </c>
      <c r="F148" s="239" t="s">
        <v>591</v>
      </c>
      <c r="G148" s="237"/>
      <c r="H148" s="240">
        <v>82.5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147</v>
      </c>
      <c r="AU148" s="246" t="s">
        <v>83</v>
      </c>
      <c r="AV148" s="13" t="s">
        <v>83</v>
      </c>
      <c r="AW148" s="13" t="s">
        <v>31</v>
      </c>
      <c r="AX148" s="13" t="s">
        <v>8</v>
      </c>
      <c r="AY148" s="246" t="s">
        <v>134</v>
      </c>
    </row>
    <row r="149" s="2" customFormat="1" ht="21.75" customHeight="1">
      <c r="A149" s="37"/>
      <c r="B149" s="38"/>
      <c r="C149" s="258" t="s">
        <v>182</v>
      </c>
      <c r="D149" s="258" t="s">
        <v>203</v>
      </c>
      <c r="E149" s="259" t="s">
        <v>249</v>
      </c>
      <c r="F149" s="260" t="s">
        <v>250</v>
      </c>
      <c r="G149" s="261" t="s">
        <v>141</v>
      </c>
      <c r="H149" s="262">
        <v>90.75</v>
      </c>
      <c r="I149" s="263"/>
      <c r="J149" s="262">
        <f>ROUND(I149*H149,0)</f>
        <v>0</v>
      </c>
      <c r="K149" s="264"/>
      <c r="L149" s="265"/>
      <c r="M149" s="266" t="s">
        <v>1</v>
      </c>
      <c r="N149" s="267" t="s">
        <v>39</v>
      </c>
      <c r="O149" s="90"/>
      <c r="P149" s="227">
        <f>O149*H149</f>
        <v>0</v>
      </c>
      <c r="Q149" s="227">
        <v>0.13100000000000001</v>
      </c>
      <c r="R149" s="227">
        <f>Q149*H149</f>
        <v>11.888250000000001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189</v>
      </c>
      <c r="AT149" s="229" t="s">
        <v>203</v>
      </c>
      <c r="AU149" s="229" t="s">
        <v>83</v>
      </c>
      <c r="AY149" s="16" t="s">
        <v>134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</v>
      </c>
      <c r="BK149" s="230">
        <f>ROUND(I149*H149,0)</f>
        <v>0</v>
      </c>
      <c r="BL149" s="16" t="s">
        <v>142</v>
      </c>
      <c r="BM149" s="229" t="s">
        <v>592</v>
      </c>
    </row>
    <row r="150" s="2" customFormat="1">
      <c r="A150" s="37"/>
      <c r="B150" s="38"/>
      <c r="C150" s="39"/>
      <c r="D150" s="231" t="s">
        <v>145</v>
      </c>
      <c r="E150" s="39"/>
      <c r="F150" s="232" t="s">
        <v>250</v>
      </c>
      <c r="G150" s="39"/>
      <c r="H150" s="39"/>
      <c r="I150" s="233"/>
      <c r="J150" s="39"/>
      <c r="K150" s="39"/>
      <c r="L150" s="43"/>
      <c r="M150" s="234"/>
      <c r="N150" s="235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145</v>
      </c>
      <c r="AU150" s="16" t="s">
        <v>83</v>
      </c>
    </row>
    <row r="151" s="13" customFormat="1">
      <c r="A151" s="13"/>
      <c r="B151" s="236"/>
      <c r="C151" s="237"/>
      <c r="D151" s="231" t="s">
        <v>147</v>
      </c>
      <c r="E151" s="238" t="s">
        <v>1</v>
      </c>
      <c r="F151" s="239" t="s">
        <v>593</v>
      </c>
      <c r="G151" s="237"/>
      <c r="H151" s="240">
        <v>90.75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147</v>
      </c>
      <c r="AU151" s="246" t="s">
        <v>83</v>
      </c>
      <c r="AV151" s="13" t="s">
        <v>83</v>
      </c>
      <c r="AW151" s="13" t="s">
        <v>31</v>
      </c>
      <c r="AX151" s="13" t="s">
        <v>8</v>
      </c>
      <c r="AY151" s="246" t="s">
        <v>134</v>
      </c>
    </row>
    <row r="152" s="2" customFormat="1" ht="24.15" customHeight="1">
      <c r="A152" s="37"/>
      <c r="B152" s="38"/>
      <c r="C152" s="258" t="s">
        <v>189</v>
      </c>
      <c r="D152" s="258" t="s">
        <v>203</v>
      </c>
      <c r="E152" s="259" t="s">
        <v>257</v>
      </c>
      <c r="F152" s="260" t="s">
        <v>258</v>
      </c>
      <c r="G152" s="261" t="s">
        <v>141</v>
      </c>
      <c r="H152" s="262">
        <v>0.66000000000000003</v>
      </c>
      <c r="I152" s="263"/>
      <c r="J152" s="262">
        <f>ROUND(I152*H152,0)</f>
        <v>0</v>
      </c>
      <c r="K152" s="264"/>
      <c r="L152" s="265"/>
      <c r="M152" s="266" t="s">
        <v>1</v>
      </c>
      <c r="N152" s="267" t="s">
        <v>39</v>
      </c>
      <c r="O152" s="90"/>
      <c r="P152" s="227">
        <f>O152*H152</f>
        <v>0</v>
      </c>
      <c r="Q152" s="227">
        <v>0.13100000000000001</v>
      </c>
      <c r="R152" s="227">
        <f>Q152*H152</f>
        <v>0.086460000000000009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189</v>
      </c>
      <c r="AT152" s="229" t="s">
        <v>203</v>
      </c>
      <c r="AU152" s="229" t="s">
        <v>83</v>
      </c>
      <c r="AY152" s="16" t="s">
        <v>134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</v>
      </c>
      <c r="BK152" s="230">
        <f>ROUND(I152*H152,0)</f>
        <v>0</v>
      </c>
      <c r="BL152" s="16" t="s">
        <v>142</v>
      </c>
      <c r="BM152" s="229" t="s">
        <v>594</v>
      </c>
    </row>
    <row r="153" s="2" customFormat="1">
      <c r="A153" s="37"/>
      <c r="B153" s="38"/>
      <c r="C153" s="39"/>
      <c r="D153" s="231" t="s">
        <v>145</v>
      </c>
      <c r="E153" s="39"/>
      <c r="F153" s="232" t="s">
        <v>258</v>
      </c>
      <c r="G153" s="39"/>
      <c r="H153" s="39"/>
      <c r="I153" s="233"/>
      <c r="J153" s="39"/>
      <c r="K153" s="39"/>
      <c r="L153" s="43"/>
      <c r="M153" s="234"/>
      <c r="N153" s="235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145</v>
      </c>
      <c r="AU153" s="16" t="s">
        <v>83</v>
      </c>
    </row>
    <row r="154" s="13" customFormat="1">
      <c r="A154" s="13"/>
      <c r="B154" s="236"/>
      <c r="C154" s="237"/>
      <c r="D154" s="231" t="s">
        <v>147</v>
      </c>
      <c r="E154" s="238" t="s">
        <v>1</v>
      </c>
      <c r="F154" s="239" t="s">
        <v>595</v>
      </c>
      <c r="G154" s="237"/>
      <c r="H154" s="240">
        <v>0.66000000000000003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147</v>
      </c>
      <c r="AU154" s="246" t="s">
        <v>83</v>
      </c>
      <c r="AV154" s="13" t="s">
        <v>83</v>
      </c>
      <c r="AW154" s="13" t="s">
        <v>31</v>
      </c>
      <c r="AX154" s="13" t="s">
        <v>8</v>
      </c>
      <c r="AY154" s="246" t="s">
        <v>134</v>
      </c>
    </row>
    <row r="155" s="2" customFormat="1" ht="24.15" customHeight="1">
      <c r="A155" s="37"/>
      <c r="B155" s="38"/>
      <c r="C155" s="218" t="s">
        <v>197</v>
      </c>
      <c r="D155" s="218" t="s">
        <v>138</v>
      </c>
      <c r="E155" s="219" t="s">
        <v>596</v>
      </c>
      <c r="F155" s="220" t="s">
        <v>597</v>
      </c>
      <c r="G155" s="221" t="s">
        <v>141</v>
      </c>
      <c r="H155" s="222">
        <v>46</v>
      </c>
      <c r="I155" s="223"/>
      <c r="J155" s="222">
        <f>ROUND(I155*H155,0)</f>
        <v>0</v>
      </c>
      <c r="K155" s="224"/>
      <c r="L155" s="43"/>
      <c r="M155" s="225" t="s">
        <v>1</v>
      </c>
      <c r="N155" s="226" t="s">
        <v>39</v>
      </c>
      <c r="O155" s="90"/>
      <c r="P155" s="227">
        <f>O155*H155</f>
        <v>0</v>
      </c>
      <c r="Q155" s="227">
        <v>0.40799999999999997</v>
      </c>
      <c r="R155" s="227">
        <f>Q155*H155</f>
        <v>18.767999999999997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142</v>
      </c>
      <c r="AT155" s="229" t="s">
        <v>138</v>
      </c>
      <c r="AU155" s="229" t="s">
        <v>83</v>
      </c>
      <c r="AY155" s="16" t="s">
        <v>134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</v>
      </c>
      <c r="BK155" s="230">
        <f>ROUND(I155*H155,0)</f>
        <v>0</v>
      </c>
      <c r="BL155" s="16" t="s">
        <v>142</v>
      </c>
      <c r="BM155" s="229" t="s">
        <v>598</v>
      </c>
    </row>
    <row r="156" s="2" customFormat="1">
      <c r="A156" s="37"/>
      <c r="B156" s="38"/>
      <c r="C156" s="39"/>
      <c r="D156" s="231" t="s">
        <v>145</v>
      </c>
      <c r="E156" s="39"/>
      <c r="F156" s="232" t="s">
        <v>599</v>
      </c>
      <c r="G156" s="39"/>
      <c r="H156" s="39"/>
      <c r="I156" s="233"/>
      <c r="J156" s="39"/>
      <c r="K156" s="39"/>
      <c r="L156" s="43"/>
      <c r="M156" s="234"/>
      <c r="N156" s="235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145</v>
      </c>
      <c r="AU156" s="16" t="s">
        <v>83</v>
      </c>
    </row>
    <row r="157" s="13" customFormat="1">
      <c r="A157" s="13"/>
      <c r="B157" s="236"/>
      <c r="C157" s="237"/>
      <c r="D157" s="231" t="s">
        <v>147</v>
      </c>
      <c r="E157" s="238" t="s">
        <v>1</v>
      </c>
      <c r="F157" s="239" t="s">
        <v>600</v>
      </c>
      <c r="G157" s="237"/>
      <c r="H157" s="240">
        <v>46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147</v>
      </c>
      <c r="AU157" s="246" t="s">
        <v>83</v>
      </c>
      <c r="AV157" s="13" t="s">
        <v>83</v>
      </c>
      <c r="AW157" s="13" t="s">
        <v>31</v>
      </c>
      <c r="AX157" s="13" t="s">
        <v>8</v>
      </c>
      <c r="AY157" s="246" t="s">
        <v>134</v>
      </c>
    </row>
    <row r="158" s="12" customFormat="1" ht="22.8" customHeight="1">
      <c r="A158" s="12"/>
      <c r="B158" s="202"/>
      <c r="C158" s="203"/>
      <c r="D158" s="204" t="s">
        <v>73</v>
      </c>
      <c r="E158" s="216" t="s">
        <v>197</v>
      </c>
      <c r="F158" s="216" t="s">
        <v>282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P159</f>
        <v>0</v>
      </c>
      <c r="Q158" s="210"/>
      <c r="R158" s="211">
        <f>R159</f>
        <v>47.689875000000008</v>
      </c>
      <c r="S158" s="210"/>
      <c r="T158" s="212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</v>
      </c>
      <c r="AT158" s="214" t="s">
        <v>73</v>
      </c>
      <c r="AU158" s="214" t="s">
        <v>8</v>
      </c>
      <c r="AY158" s="213" t="s">
        <v>134</v>
      </c>
      <c r="BK158" s="215">
        <f>BK159</f>
        <v>0</v>
      </c>
    </row>
    <row r="159" s="12" customFormat="1" ht="20.88" customHeight="1">
      <c r="A159" s="12"/>
      <c r="B159" s="202"/>
      <c r="C159" s="203"/>
      <c r="D159" s="204" t="s">
        <v>73</v>
      </c>
      <c r="E159" s="216" t="s">
        <v>309</v>
      </c>
      <c r="F159" s="216" t="s">
        <v>310</v>
      </c>
      <c r="G159" s="203"/>
      <c r="H159" s="203"/>
      <c r="I159" s="206"/>
      <c r="J159" s="217">
        <f>BK159</f>
        <v>0</v>
      </c>
      <c r="K159" s="203"/>
      <c r="L159" s="208"/>
      <c r="M159" s="209"/>
      <c r="N159" s="210"/>
      <c r="O159" s="210"/>
      <c r="P159" s="211">
        <f>SUM(P160:P174)</f>
        <v>0</v>
      </c>
      <c r="Q159" s="210"/>
      <c r="R159" s="211">
        <f>SUM(R160:R174)</f>
        <v>47.689875000000008</v>
      </c>
      <c r="S159" s="210"/>
      <c r="T159" s="212">
        <f>SUM(T160:T174)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</v>
      </c>
      <c r="AT159" s="214" t="s">
        <v>73</v>
      </c>
      <c r="AU159" s="214" t="s">
        <v>83</v>
      </c>
      <c r="AY159" s="213" t="s">
        <v>134</v>
      </c>
      <c r="BK159" s="215">
        <f>SUM(BK160:BK174)</f>
        <v>0</v>
      </c>
    </row>
    <row r="160" s="2" customFormat="1" ht="37.8" customHeight="1">
      <c r="A160" s="37"/>
      <c r="B160" s="38"/>
      <c r="C160" s="218" t="s">
        <v>136</v>
      </c>
      <c r="D160" s="218" t="s">
        <v>138</v>
      </c>
      <c r="E160" s="219" t="s">
        <v>312</v>
      </c>
      <c r="F160" s="220" t="s">
        <v>313</v>
      </c>
      <c r="G160" s="221" t="s">
        <v>176</v>
      </c>
      <c r="H160" s="222">
        <v>112.5</v>
      </c>
      <c r="I160" s="223"/>
      <c r="J160" s="222">
        <f>ROUND(I160*H160,0)</f>
        <v>0</v>
      </c>
      <c r="K160" s="224"/>
      <c r="L160" s="43"/>
      <c r="M160" s="225" t="s">
        <v>1</v>
      </c>
      <c r="N160" s="226" t="s">
        <v>39</v>
      </c>
      <c r="O160" s="90"/>
      <c r="P160" s="227">
        <f>O160*H160</f>
        <v>0</v>
      </c>
      <c r="Q160" s="227">
        <v>0.15540000000000001</v>
      </c>
      <c r="R160" s="227">
        <f>Q160*H160</f>
        <v>17.482500000000002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142</v>
      </c>
      <c r="AT160" s="229" t="s">
        <v>138</v>
      </c>
      <c r="AU160" s="229" t="s">
        <v>143</v>
      </c>
      <c r="AY160" s="16" t="s">
        <v>134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</v>
      </c>
      <c r="BK160" s="230">
        <f>ROUND(I160*H160,0)</f>
        <v>0</v>
      </c>
      <c r="BL160" s="16" t="s">
        <v>142</v>
      </c>
      <c r="BM160" s="229" t="s">
        <v>601</v>
      </c>
    </row>
    <row r="161" s="2" customFormat="1">
      <c r="A161" s="37"/>
      <c r="B161" s="38"/>
      <c r="C161" s="39"/>
      <c r="D161" s="231" t="s">
        <v>145</v>
      </c>
      <c r="E161" s="39"/>
      <c r="F161" s="232" t="s">
        <v>315</v>
      </c>
      <c r="G161" s="39"/>
      <c r="H161" s="39"/>
      <c r="I161" s="233"/>
      <c r="J161" s="39"/>
      <c r="K161" s="39"/>
      <c r="L161" s="43"/>
      <c r="M161" s="234"/>
      <c r="N161" s="235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145</v>
      </c>
      <c r="AU161" s="16" t="s">
        <v>143</v>
      </c>
    </row>
    <row r="162" s="13" customFormat="1">
      <c r="A162" s="13"/>
      <c r="B162" s="236"/>
      <c r="C162" s="237"/>
      <c r="D162" s="231" t="s">
        <v>147</v>
      </c>
      <c r="E162" s="238" t="s">
        <v>1</v>
      </c>
      <c r="F162" s="239" t="s">
        <v>587</v>
      </c>
      <c r="G162" s="237"/>
      <c r="H162" s="240">
        <v>112.5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147</v>
      </c>
      <c r="AU162" s="246" t="s">
        <v>143</v>
      </c>
      <c r="AV162" s="13" t="s">
        <v>83</v>
      </c>
      <c r="AW162" s="13" t="s">
        <v>31</v>
      </c>
      <c r="AX162" s="13" t="s">
        <v>8</v>
      </c>
      <c r="AY162" s="246" t="s">
        <v>134</v>
      </c>
    </row>
    <row r="163" s="2" customFormat="1" ht="16.5" customHeight="1">
      <c r="A163" s="37"/>
      <c r="B163" s="38"/>
      <c r="C163" s="258" t="s">
        <v>222</v>
      </c>
      <c r="D163" s="258" t="s">
        <v>203</v>
      </c>
      <c r="E163" s="259" t="s">
        <v>317</v>
      </c>
      <c r="F163" s="260" t="s">
        <v>318</v>
      </c>
      <c r="G163" s="261" t="s">
        <v>176</v>
      </c>
      <c r="H163" s="262">
        <v>112.5</v>
      </c>
      <c r="I163" s="263"/>
      <c r="J163" s="262">
        <f>ROUND(I163*H163,0)</f>
        <v>0</v>
      </c>
      <c r="K163" s="264"/>
      <c r="L163" s="265"/>
      <c r="M163" s="266" t="s">
        <v>1</v>
      </c>
      <c r="N163" s="267" t="s">
        <v>39</v>
      </c>
      <c r="O163" s="90"/>
      <c r="P163" s="227">
        <f>O163*H163</f>
        <v>0</v>
      </c>
      <c r="Q163" s="227">
        <v>0.081000000000000003</v>
      </c>
      <c r="R163" s="227">
        <f>Q163*H163</f>
        <v>9.1125000000000007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189</v>
      </c>
      <c r="AT163" s="229" t="s">
        <v>203</v>
      </c>
      <c r="AU163" s="229" t="s">
        <v>143</v>
      </c>
      <c r="AY163" s="16" t="s">
        <v>134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</v>
      </c>
      <c r="BK163" s="230">
        <f>ROUND(I163*H163,0)</f>
        <v>0</v>
      </c>
      <c r="BL163" s="16" t="s">
        <v>142</v>
      </c>
      <c r="BM163" s="229" t="s">
        <v>602</v>
      </c>
    </row>
    <row r="164" s="2" customFormat="1">
      <c r="A164" s="37"/>
      <c r="B164" s="38"/>
      <c r="C164" s="39"/>
      <c r="D164" s="231" t="s">
        <v>145</v>
      </c>
      <c r="E164" s="39"/>
      <c r="F164" s="232" t="s">
        <v>318</v>
      </c>
      <c r="G164" s="39"/>
      <c r="H164" s="39"/>
      <c r="I164" s="233"/>
      <c r="J164" s="39"/>
      <c r="K164" s="39"/>
      <c r="L164" s="43"/>
      <c r="M164" s="234"/>
      <c r="N164" s="235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145</v>
      </c>
      <c r="AU164" s="16" t="s">
        <v>143</v>
      </c>
    </row>
    <row r="165" s="13" customFormat="1">
      <c r="A165" s="13"/>
      <c r="B165" s="236"/>
      <c r="C165" s="237"/>
      <c r="D165" s="231" t="s">
        <v>147</v>
      </c>
      <c r="E165" s="238" t="s">
        <v>1</v>
      </c>
      <c r="F165" s="239" t="s">
        <v>587</v>
      </c>
      <c r="G165" s="237"/>
      <c r="H165" s="240">
        <v>112.5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147</v>
      </c>
      <c r="AU165" s="246" t="s">
        <v>143</v>
      </c>
      <c r="AV165" s="13" t="s">
        <v>83</v>
      </c>
      <c r="AW165" s="13" t="s">
        <v>31</v>
      </c>
      <c r="AX165" s="13" t="s">
        <v>8</v>
      </c>
      <c r="AY165" s="246" t="s">
        <v>134</v>
      </c>
    </row>
    <row r="166" s="2" customFormat="1" ht="16.5" customHeight="1">
      <c r="A166" s="37"/>
      <c r="B166" s="38"/>
      <c r="C166" s="258" t="s">
        <v>230</v>
      </c>
      <c r="D166" s="258" t="s">
        <v>203</v>
      </c>
      <c r="E166" s="259" t="s">
        <v>327</v>
      </c>
      <c r="F166" s="260" t="s">
        <v>328</v>
      </c>
      <c r="G166" s="261" t="s">
        <v>176</v>
      </c>
      <c r="H166" s="262">
        <v>112.5</v>
      </c>
      <c r="I166" s="263"/>
      <c r="J166" s="262">
        <f>ROUND(I166*H166,0)</f>
        <v>0</v>
      </c>
      <c r="K166" s="264"/>
      <c r="L166" s="265"/>
      <c r="M166" s="266" t="s">
        <v>1</v>
      </c>
      <c r="N166" s="267" t="s">
        <v>39</v>
      </c>
      <c r="O166" s="90"/>
      <c r="P166" s="227">
        <f>O166*H166</f>
        <v>0</v>
      </c>
      <c r="Q166" s="227">
        <v>0.058000000000000003</v>
      </c>
      <c r="R166" s="227">
        <f>Q166*H166</f>
        <v>6.5250000000000004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189</v>
      </c>
      <c r="AT166" s="229" t="s">
        <v>203</v>
      </c>
      <c r="AU166" s="229" t="s">
        <v>143</v>
      </c>
      <c r="AY166" s="16" t="s">
        <v>134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</v>
      </c>
      <c r="BK166" s="230">
        <f>ROUND(I166*H166,0)</f>
        <v>0</v>
      </c>
      <c r="BL166" s="16" t="s">
        <v>142</v>
      </c>
      <c r="BM166" s="229" t="s">
        <v>603</v>
      </c>
    </row>
    <row r="167" s="2" customFormat="1">
      <c r="A167" s="37"/>
      <c r="B167" s="38"/>
      <c r="C167" s="39"/>
      <c r="D167" s="231" t="s">
        <v>145</v>
      </c>
      <c r="E167" s="39"/>
      <c r="F167" s="232" t="s">
        <v>328</v>
      </c>
      <c r="G167" s="39"/>
      <c r="H167" s="39"/>
      <c r="I167" s="233"/>
      <c r="J167" s="39"/>
      <c r="K167" s="39"/>
      <c r="L167" s="43"/>
      <c r="M167" s="234"/>
      <c r="N167" s="235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145</v>
      </c>
      <c r="AU167" s="16" t="s">
        <v>143</v>
      </c>
    </row>
    <row r="168" s="13" customFormat="1">
      <c r="A168" s="13"/>
      <c r="B168" s="236"/>
      <c r="C168" s="237"/>
      <c r="D168" s="231" t="s">
        <v>147</v>
      </c>
      <c r="E168" s="238" t="s">
        <v>1</v>
      </c>
      <c r="F168" s="239" t="s">
        <v>587</v>
      </c>
      <c r="G168" s="237"/>
      <c r="H168" s="240">
        <v>112.5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147</v>
      </c>
      <c r="AU168" s="246" t="s">
        <v>143</v>
      </c>
      <c r="AV168" s="13" t="s">
        <v>83</v>
      </c>
      <c r="AW168" s="13" t="s">
        <v>31</v>
      </c>
      <c r="AX168" s="13" t="s">
        <v>8</v>
      </c>
      <c r="AY168" s="246" t="s">
        <v>134</v>
      </c>
    </row>
    <row r="169" s="2" customFormat="1" ht="37.8" customHeight="1">
      <c r="A169" s="37"/>
      <c r="B169" s="38"/>
      <c r="C169" s="218" t="s">
        <v>237</v>
      </c>
      <c r="D169" s="218" t="s">
        <v>138</v>
      </c>
      <c r="E169" s="219" t="s">
        <v>336</v>
      </c>
      <c r="F169" s="220" t="s">
        <v>337</v>
      </c>
      <c r="G169" s="221" t="s">
        <v>176</v>
      </c>
      <c r="H169" s="222">
        <v>112.5</v>
      </c>
      <c r="I169" s="223"/>
      <c r="J169" s="222">
        <f>ROUND(I169*H169,0)</f>
        <v>0</v>
      </c>
      <c r="K169" s="224"/>
      <c r="L169" s="43"/>
      <c r="M169" s="225" t="s">
        <v>1</v>
      </c>
      <c r="N169" s="226" t="s">
        <v>39</v>
      </c>
      <c r="O169" s="90"/>
      <c r="P169" s="227">
        <f>O169*H169</f>
        <v>0</v>
      </c>
      <c r="Q169" s="227">
        <v>0.1295</v>
      </c>
      <c r="R169" s="227">
        <f>Q169*H169</f>
        <v>14.56875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142</v>
      </c>
      <c r="AT169" s="229" t="s">
        <v>138</v>
      </c>
      <c r="AU169" s="229" t="s">
        <v>143</v>
      </c>
      <c r="AY169" s="16" t="s">
        <v>134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</v>
      </c>
      <c r="BK169" s="230">
        <f>ROUND(I169*H169,0)</f>
        <v>0</v>
      </c>
      <c r="BL169" s="16" t="s">
        <v>142</v>
      </c>
      <c r="BM169" s="229" t="s">
        <v>604</v>
      </c>
    </row>
    <row r="170" s="2" customFormat="1">
      <c r="A170" s="37"/>
      <c r="B170" s="38"/>
      <c r="C170" s="39"/>
      <c r="D170" s="231" t="s">
        <v>145</v>
      </c>
      <c r="E170" s="39"/>
      <c r="F170" s="232" t="s">
        <v>339</v>
      </c>
      <c r="G170" s="39"/>
      <c r="H170" s="39"/>
      <c r="I170" s="233"/>
      <c r="J170" s="39"/>
      <c r="K170" s="39"/>
      <c r="L170" s="43"/>
      <c r="M170" s="234"/>
      <c r="N170" s="235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145</v>
      </c>
      <c r="AU170" s="16" t="s">
        <v>143</v>
      </c>
    </row>
    <row r="171" s="13" customFormat="1">
      <c r="A171" s="13"/>
      <c r="B171" s="236"/>
      <c r="C171" s="237"/>
      <c r="D171" s="231" t="s">
        <v>147</v>
      </c>
      <c r="E171" s="238" t="s">
        <v>1</v>
      </c>
      <c r="F171" s="239" t="s">
        <v>587</v>
      </c>
      <c r="G171" s="237"/>
      <c r="H171" s="240">
        <v>112.5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147</v>
      </c>
      <c r="AU171" s="246" t="s">
        <v>143</v>
      </c>
      <c r="AV171" s="13" t="s">
        <v>83</v>
      </c>
      <c r="AW171" s="13" t="s">
        <v>31</v>
      </c>
      <c r="AX171" s="13" t="s">
        <v>8</v>
      </c>
      <c r="AY171" s="246" t="s">
        <v>134</v>
      </c>
    </row>
    <row r="172" s="2" customFormat="1" ht="16.5" customHeight="1">
      <c r="A172" s="37"/>
      <c r="B172" s="38"/>
      <c r="C172" s="218" t="s">
        <v>412</v>
      </c>
      <c r="D172" s="218" t="s">
        <v>138</v>
      </c>
      <c r="E172" s="219" t="s">
        <v>341</v>
      </c>
      <c r="F172" s="220" t="s">
        <v>342</v>
      </c>
      <c r="G172" s="221" t="s">
        <v>176</v>
      </c>
      <c r="H172" s="222">
        <v>112.5</v>
      </c>
      <c r="I172" s="223"/>
      <c r="J172" s="222">
        <f>ROUND(I172*H172,0)</f>
        <v>0</v>
      </c>
      <c r="K172" s="224"/>
      <c r="L172" s="43"/>
      <c r="M172" s="225" t="s">
        <v>1</v>
      </c>
      <c r="N172" s="226" t="s">
        <v>39</v>
      </c>
      <c r="O172" s="90"/>
      <c r="P172" s="227">
        <f>O172*H172</f>
        <v>0</v>
      </c>
      <c r="Q172" s="227">
        <v>1.0000000000000001E-05</v>
      </c>
      <c r="R172" s="227">
        <f>Q172*H172</f>
        <v>0.0011250000000000001</v>
      </c>
      <c r="S172" s="227">
        <v>0</v>
      </c>
      <c r="T172" s="228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142</v>
      </c>
      <c r="AT172" s="229" t="s">
        <v>138</v>
      </c>
      <c r="AU172" s="229" t="s">
        <v>143</v>
      </c>
      <c r="AY172" s="16" t="s">
        <v>134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</v>
      </c>
      <c r="BK172" s="230">
        <f>ROUND(I172*H172,0)</f>
        <v>0</v>
      </c>
      <c r="BL172" s="16" t="s">
        <v>142</v>
      </c>
      <c r="BM172" s="229" t="s">
        <v>605</v>
      </c>
    </row>
    <row r="173" s="2" customFormat="1">
      <c r="A173" s="37"/>
      <c r="B173" s="38"/>
      <c r="C173" s="39"/>
      <c r="D173" s="231" t="s">
        <v>145</v>
      </c>
      <c r="E173" s="39"/>
      <c r="F173" s="232" t="s">
        <v>344</v>
      </c>
      <c r="G173" s="39"/>
      <c r="H173" s="39"/>
      <c r="I173" s="233"/>
      <c r="J173" s="39"/>
      <c r="K173" s="39"/>
      <c r="L173" s="43"/>
      <c r="M173" s="234"/>
      <c r="N173" s="235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145</v>
      </c>
      <c r="AU173" s="16" t="s">
        <v>143</v>
      </c>
    </row>
    <row r="174" s="13" customFormat="1">
      <c r="A174" s="13"/>
      <c r="B174" s="236"/>
      <c r="C174" s="237"/>
      <c r="D174" s="231" t="s">
        <v>147</v>
      </c>
      <c r="E174" s="238" t="s">
        <v>1</v>
      </c>
      <c r="F174" s="239" t="s">
        <v>587</v>
      </c>
      <c r="G174" s="237"/>
      <c r="H174" s="240">
        <v>112.5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147</v>
      </c>
      <c r="AU174" s="246" t="s">
        <v>143</v>
      </c>
      <c r="AV174" s="13" t="s">
        <v>83</v>
      </c>
      <c r="AW174" s="13" t="s">
        <v>31</v>
      </c>
      <c r="AX174" s="13" t="s">
        <v>8</v>
      </c>
      <c r="AY174" s="246" t="s">
        <v>134</v>
      </c>
    </row>
    <row r="175" s="12" customFormat="1" ht="22.8" customHeight="1">
      <c r="A175" s="12"/>
      <c r="B175" s="202"/>
      <c r="C175" s="203"/>
      <c r="D175" s="204" t="s">
        <v>73</v>
      </c>
      <c r="E175" s="216" t="s">
        <v>345</v>
      </c>
      <c r="F175" s="216" t="s">
        <v>346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SUM(P176:P187)</f>
        <v>0</v>
      </c>
      <c r="Q175" s="210"/>
      <c r="R175" s="211">
        <f>SUM(R176:R187)</f>
        <v>0</v>
      </c>
      <c r="S175" s="210"/>
      <c r="T175" s="212">
        <f>SUM(T176:T187)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</v>
      </c>
      <c r="AT175" s="214" t="s">
        <v>73</v>
      </c>
      <c r="AU175" s="214" t="s">
        <v>8</v>
      </c>
      <c r="AY175" s="213" t="s">
        <v>134</v>
      </c>
      <c r="BK175" s="215">
        <f>SUM(BK176:BK187)</f>
        <v>0</v>
      </c>
    </row>
    <row r="176" s="2" customFormat="1" ht="33" customHeight="1">
      <c r="A176" s="37"/>
      <c r="B176" s="38"/>
      <c r="C176" s="218" t="s">
        <v>417</v>
      </c>
      <c r="D176" s="218" t="s">
        <v>138</v>
      </c>
      <c r="E176" s="219" t="s">
        <v>348</v>
      </c>
      <c r="F176" s="220" t="s">
        <v>349</v>
      </c>
      <c r="G176" s="221" t="s">
        <v>211</v>
      </c>
      <c r="H176" s="222">
        <v>88.150000000000006</v>
      </c>
      <c r="I176" s="223"/>
      <c r="J176" s="222">
        <f>ROUND(I176*H176,0)</f>
        <v>0</v>
      </c>
      <c r="K176" s="224"/>
      <c r="L176" s="43"/>
      <c r="M176" s="225" t="s">
        <v>1</v>
      </c>
      <c r="N176" s="226" t="s">
        <v>39</v>
      </c>
      <c r="O176" s="90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142</v>
      </c>
      <c r="AT176" s="229" t="s">
        <v>138</v>
      </c>
      <c r="AU176" s="229" t="s">
        <v>83</v>
      </c>
      <c r="AY176" s="16" t="s">
        <v>134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</v>
      </c>
      <c r="BK176" s="230">
        <f>ROUND(I176*H176,0)</f>
        <v>0</v>
      </c>
      <c r="BL176" s="16" t="s">
        <v>142</v>
      </c>
      <c r="BM176" s="229" t="s">
        <v>606</v>
      </c>
    </row>
    <row r="177" s="2" customFormat="1">
      <c r="A177" s="37"/>
      <c r="B177" s="38"/>
      <c r="C177" s="39"/>
      <c r="D177" s="231" t="s">
        <v>145</v>
      </c>
      <c r="E177" s="39"/>
      <c r="F177" s="232" t="s">
        <v>351</v>
      </c>
      <c r="G177" s="39"/>
      <c r="H177" s="39"/>
      <c r="I177" s="233"/>
      <c r="J177" s="39"/>
      <c r="K177" s="39"/>
      <c r="L177" s="43"/>
      <c r="M177" s="234"/>
      <c r="N177" s="235"/>
      <c r="O177" s="90"/>
      <c r="P177" s="90"/>
      <c r="Q177" s="90"/>
      <c r="R177" s="90"/>
      <c r="S177" s="90"/>
      <c r="T177" s="91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145</v>
      </c>
      <c r="AU177" s="16" t="s">
        <v>83</v>
      </c>
    </row>
    <row r="178" s="2" customFormat="1" ht="21.75" customHeight="1">
      <c r="A178" s="37"/>
      <c r="B178" s="38"/>
      <c r="C178" s="218" t="s">
        <v>213</v>
      </c>
      <c r="D178" s="218" t="s">
        <v>138</v>
      </c>
      <c r="E178" s="219" t="s">
        <v>353</v>
      </c>
      <c r="F178" s="220" t="s">
        <v>354</v>
      </c>
      <c r="G178" s="221" t="s">
        <v>211</v>
      </c>
      <c r="H178" s="222">
        <v>5289</v>
      </c>
      <c r="I178" s="223"/>
      <c r="J178" s="222">
        <f>ROUND(I178*H178,0)</f>
        <v>0</v>
      </c>
      <c r="K178" s="224"/>
      <c r="L178" s="43"/>
      <c r="M178" s="225" t="s">
        <v>1</v>
      </c>
      <c r="N178" s="226" t="s">
        <v>39</v>
      </c>
      <c r="O178" s="90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9" t="s">
        <v>142</v>
      </c>
      <c r="AT178" s="229" t="s">
        <v>138</v>
      </c>
      <c r="AU178" s="229" t="s">
        <v>83</v>
      </c>
      <c r="AY178" s="16" t="s">
        <v>134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6" t="s">
        <v>8</v>
      </c>
      <c r="BK178" s="230">
        <f>ROUND(I178*H178,0)</f>
        <v>0</v>
      </c>
      <c r="BL178" s="16" t="s">
        <v>142</v>
      </c>
      <c r="BM178" s="229" t="s">
        <v>607</v>
      </c>
    </row>
    <row r="179" s="2" customFormat="1">
      <c r="A179" s="37"/>
      <c r="B179" s="38"/>
      <c r="C179" s="39"/>
      <c r="D179" s="231" t="s">
        <v>145</v>
      </c>
      <c r="E179" s="39"/>
      <c r="F179" s="232" t="s">
        <v>356</v>
      </c>
      <c r="G179" s="39"/>
      <c r="H179" s="39"/>
      <c r="I179" s="233"/>
      <c r="J179" s="39"/>
      <c r="K179" s="39"/>
      <c r="L179" s="43"/>
      <c r="M179" s="234"/>
      <c r="N179" s="235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145</v>
      </c>
      <c r="AU179" s="16" t="s">
        <v>83</v>
      </c>
    </row>
    <row r="180" s="2" customFormat="1" ht="24.15" customHeight="1">
      <c r="A180" s="37"/>
      <c r="B180" s="38"/>
      <c r="C180" s="218" t="s">
        <v>422</v>
      </c>
      <c r="D180" s="218" t="s">
        <v>138</v>
      </c>
      <c r="E180" s="219" t="s">
        <v>358</v>
      </c>
      <c r="F180" s="220" t="s">
        <v>359</v>
      </c>
      <c r="G180" s="221" t="s">
        <v>211</v>
      </c>
      <c r="H180" s="222">
        <v>88.150000000000006</v>
      </c>
      <c r="I180" s="223"/>
      <c r="J180" s="222">
        <f>ROUND(I180*H180,0)</f>
        <v>0</v>
      </c>
      <c r="K180" s="224"/>
      <c r="L180" s="43"/>
      <c r="M180" s="225" t="s">
        <v>1</v>
      </c>
      <c r="N180" s="226" t="s">
        <v>39</v>
      </c>
      <c r="O180" s="90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9" t="s">
        <v>142</v>
      </c>
      <c r="AT180" s="229" t="s">
        <v>138</v>
      </c>
      <c r="AU180" s="229" t="s">
        <v>83</v>
      </c>
      <c r="AY180" s="16" t="s">
        <v>134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</v>
      </c>
      <c r="BK180" s="230">
        <f>ROUND(I180*H180,0)</f>
        <v>0</v>
      </c>
      <c r="BL180" s="16" t="s">
        <v>142</v>
      </c>
      <c r="BM180" s="229" t="s">
        <v>608</v>
      </c>
    </row>
    <row r="181" s="2" customFormat="1">
      <c r="A181" s="37"/>
      <c r="B181" s="38"/>
      <c r="C181" s="39"/>
      <c r="D181" s="231" t="s">
        <v>145</v>
      </c>
      <c r="E181" s="39"/>
      <c r="F181" s="232" t="s">
        <v>361</v>
      </c>
      <c r="G181" s="39"/>
      <c r="H181" s="39"/>
      <c r="I181" s="233"/>
      <c r="J181" s="39"/>
      <c r="K181" s="39"/>
      <c r="L181" s="43"/>
      <c r="M181" s="234"/>
      <c r="N181" s="235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145</v>
      </c>
      <c r="AU181" s="16" t="s">
        <v>83</v>
      </c>
    </row>
    <row r="182" s="2" customFormat="1" ht="33" customHeight="1">
      <c r="A182" s="37"/>
      <c r="B182" s="38"/>
      <c r="C182" s="218" t="s">
        <v>243</v>
      </c>
      <c r="D182" s="218" t="s">
        <v>138</v>
      </c>
      <c r="E182" s="219" t="s">
        <v>363</v>
      </c>
      <c r="F182" s="220" t="s">
        <v>364</v>
      </c>
      <c r="G182" s="221" t="s">
        <v>211</v>
      </c>
      <c r="H182" s="222">
        <v>32.619999999999997</v>
      </c>
      <c r="I182" s="223"/>
      <c r="J182" s="222">
        <f>ROUND(I182*H182,0)</f>
        <v>0</v>
      </c>
      <c r="K182" s="224"/>
      <c r="L182" s="43"/>
      <c r="M182" s="225" t="s">
        <v>1</v>
      </c>
      <c r="N182" s="226" t="s">
        <v>39</v>
      </c>
      <c r="O182" s="90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142</v>
      </c>
      <c r="AT182" s="229" t="s">
        <v>138</v>
      </c>
      <c r="AU182" s="229" t="s">
        <v>83</v>
      </c>
      <c r="AY182" s="16" t="s">
        <v>134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</v>
      </c>
      <c r="BK182" s="230">
        <f>ROUND(I182*H182,0)</f>
        <v>0</v>
      </c>
      <c r="BL182" s="16" t="s">
        <v>142</v>
      </c>
      <c r="BM182" s="229" t="s">
        <v>609</v>
      </c>
    </row>
    <row r="183" s="2" customFormat="1">
      <c r="A183" s="37"/>
      <c r="B183" s="38"/>
      <c r="C183" s="39"/>
      <c r="D183" s="231" t="s">
        <v>145</v>
      </c>
      <c r="E183" s="39"/>
      <c r="F183" s="232" t="s">
        <v>366</v>
      </c>
      <c r="G183" s="39"/>
      <c r="H183" s="39"/>
      <c r="I183" s="233"/>
      <c r="J183" s="39"/>
      <c r="K183" s="39"/>
      <c r="L183" s="43"/>
      <c r="M183" s="234"/>
      <c r="N183" s="235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145</v>
      </c>
      <c r="AU183" s="16" t="s">
        <v>83</v>
      </c>
    </row>
    <row r="184" s="2" customFormat="1" ht="33" customHeight="1">
      <c r="A184" s="37"/>
      <c r="B184" s="38"/>
      <c r="C184" s="218" t="s">
        <v>7</v>
      </c>
      <c r="D184" s="218" t="s">
        <v>138</v>
      </c>
      <c r="E184" s="219" t="s">
        <v>368</v>
      </c>
      <c r="F184" s="220" t="s">
        <v>369</v>
      </c>
      <c r="G184" s="221" t="s">
        <v>211</v>
      </c>
      <c r="H184" s="222">
        <v>13.67</v>
      </c>
      <c r="I184" s="223"/>
      <c r="J184" s="222">
        <f>ROUND(I184*H184,0)</f>
        <v>0</v>
      </c>
      <c r="K184" s="224"/>
      <c r="L184" s="43"/>
      <c r="M184" s="225" t="s">
        <v>1</v>
      </c>
      <c r="N184" s="226" t="s">
        <v>39</v>
      </c>
      <c r="O184" s="90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9" t="s">
        <v>142</v>
      </c>
      <c r="AT184" s="229" t="s">
        <v>138</v>
      </c>
      <c r="AU184" s="229" t="s">
        <v>83</v>
      </c>
      <c r="AY184" s="16" t="s">
        <v>134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6" t="s">
        <v>8</v>
      </c>
      <c r="BK184" s="230">
        <f>ROUND(I184*H184,0)</f>
        <v>0</v>
      </c>
      <c r="BL184" s="16" t="s">
        <v>142</v>
      </c>
      <c r="BM184" s="229" t="s">
        <v>610</v>
      </c>
    </row>
    <row r="185" s="2" customFormat="1">
      <c r="A185" s="37"/>
      <c r="B185" s="38"/>
      <c r="C185" s="39"/>
      <c r="D185" s="231" t="s">
        <v>145</v>
      </c>
      <c r="E185" s="39"/>
      <c r="F185" s="232" t="s">
        <v>371</v>
      </c>
      <c r="G185" s="39"/>
      <c r="H185" s="39"/>
      <c r="I185" s="233"/>
      <c r="J185" s="39"/>
      <c r="K185" s="39"/>
      <c r="L185" s="43"/>
      <c r="M185" s="234"/>
      <c r="N185" s="235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145</v>
      </c>
      <c r="AU185" s="16" t="s">
        <v>83</v>
      </c>
    </row>
    <row r="186" s="2" customFormat="1" ht="24.15" customHeight="1">
      <c r="A186" s="37"/>
      <c r="B186" s="38"/>
      <c r="C186" s="218" t="s">
        <v>256</v>
      </c>
      <c r="D186" s="218" t="s">
        <v>138</v>
      </c>
      <c r="E186" s="219" t="s">
        <v>372</v>
      </c>
      <c r="F186" s="220" t="s">
        <v>373</v>
      </c>
      <c r="G186" s="221" t="s">
        <v>211</v>
      </c>
      <c r="H186" s="222">
        <v>41.850000000000001</v>
      </c>
      <c r="I186" s="223"/>
      <c r="J186" s="222">
        <f>ROUND(I186*H186,0)</f>
        <v>0</v>
      </c>
      <c r="K186" s="224"/>
      <c r="L186" s="43"/>
      <c r="M186" s="225" t="s">
        <v>1</v>
      </c>
      <c r="N186" s="226" t="s">
        <v>39</v>
      </c>
      <c r="O186" s="90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9" t="s">
        <v>142</v>
      </c>
      <c r="AT186" s="229" t="s">
        <v>138</v>
      </c>
      <c r="AU186" s="229" t="s">
        <v>83</v>
      </c>
      <c r="AY186" s="16" t="s">
        <v>134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6" t="s">
        <v>8</v>
      </c>
      <c r="BK186" s="230">
        <f>ROUND(I186*H186,0)</f>
        <v>0</v>
      </c>
      <c r="BL186" s="16" t="s">
        <v>142</v>
      </c>
      <c r="BM186" s="229" t="s">
        <v>611</v>
      </c>
    </row>
    <row r="187" s="2" customFormat="1">
      <c r="A187" s="37"/>
      <c r="B187" s="38"/>
      <c r="C187" s="39"/>
      <c r="D187" s="231" t="s">
        <v>145</v>
      </c>
      <c r="E187" s="39"/>
      <c r="F187" s="232" t="s">
        <v>375</v>
      </c>
      <c r="G187" s="39"/>
      <c r="H187" s="39"/>
      <c r="I187" s="233"/>
      <c r="J187" s="39"/>
      <c r="K187" s="39"/>
      <c r="L187" s="43"/>
      <c r="M187" s="234"/>
      <c r="N187" s="235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145</v>
      </c>
      <c r="AU187" s="16" t="s">
        <v>83</v>
      </c>
    </row>
    <row r="188" s="12" customFormat="1" ht="22.8" customHeight="1">
      <c r="A188" s="12"/>
      <c r="B188" s="202"/>
      <c r="C188" s="203"/>
      <c r="D188" s="204" t="s">
        <v>73</v>
      </c>
      <c r="E188" s="216" t="s">
        <v>376</v>
      </c>
      <c r="F188" s="216" t="s">
        <v>377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SUM(P189:P190)</f>
        <v>0</v>
      </c>
      <c r="Q188" s="210"/>
      <c r="R188" s="211">
        <f>SUM(R189:R190)</f>
        <v>0</v>
      </c>
      <c r="S188" s="210"/>
      <c r="T188" s="212">
        <f>SUM(T189:T190)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</v>
      </c>
      <c r="AT188" s="214" t="s">
        <v>73</v>
      </c>
      <c r="AU188" s="214" t="s">
        <v>8</v>
      </c>
      <c r="AY188" s="213" t="s">
        <v>134</v>
      </c>
      <c r="BK188" s="215">
        <f>SUM(BK189:BK190)</f>
        <v>0</v>
      </c>
    </row>
    <row r="189" s="2" customFormat="1" ht="24.15" customHeight="1">
      <c r="A189" s="37"/>
      <c r="B189" s="38"/>
      <c r="C189" s="218" t="s">
        <v>264</v>
      </c>
      <c r="D189" s="218" t="s">
        <v>138</v>
      </c>
      <c r="E189" s="219" t="s">
        <v>379</v>
      </c>
      <c r="F189" s="220" t="s">
        <v>380</v>
      </c>
      <c r="G189" s="221" t="s">
        <v>211</v>
      </c>
      <c r="H189" s="222">
        <v>85.379999999999995</v>
      </c>
      <c r="I189" s="223"/>
      <c r="J189" s="222">
        <f>ROUND(I189*H189,0)</f>
        <v>0</v>
      </c>
      <c r="K189" s="224"/>
      <c r="L189" s="43"/>
      <c r="M189" s="225" t="s">
        <v>1</v>
      </c>
      <c r="N189" s="226" t="s">
        <v>39</v>
      </c>
      <c r="O189" s="90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9" t="s">
        <v>142</v>
      </c>
      <c r="AT189" s="229" t="s">
        <v>138</v>
      </c>
      <c r="AU189" s="229" t="s">
        <v>83</v>
      </c>
      <c r="AY189" s="16" t="s">
        <v>134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6" t="s">
        <v>8</v>
      </c>
      <c r="BK189" s="230">
        <f>ROUND(I189*H189,0)</f>
        <v>0</v>
      </c>
      <c r="BL189" s="16" t="s">
        <v>142</v>
      </c>
      <c r="BM189" s="229" t="s">
        <v>612</v>
      </c>
    </row>
    <row r="190" s="2" customFormat="1">
      <c r="A190" s="37"/>
      <c r="B190" s="38"/>
      <c r="C190" s="39"/>
      <c r="D190" s="231" t="s">
        <v>145</v>
      </c>
      <c r="E190" s="39"/>
      <c r="F190" s="232" t="s">
        <v>382</v>
      </c>
      <c r="G190" s="39"/>
      <c r="H190" s="39"/>
      <c r="I190" s="233"/>
      <c r="J190" s="39"/>
      <c r="K190" s="39"/>
      <c r="L190" s="43"/>
      <c r="M190" s="268"/>
      <c r="N190" s="269"/>
      <c r="O190" s="270"/>
      <c r="P190" s="270"/>
      <c r="Q190" s="270"/>
      <c r="R190" s="270"/>
      <c r="S190" s="270"/>
      <c r="T190" s="27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145</v>
      </c>
      <c r="AU190" s="16" t="s">
        <v>83</v>
      </c>
    </row>
    <row r="191" s="2" customFormat="1" ht="6.96" customHeight="1">
      <c r="A191" s="37"/>
      <c r="B191" s="65"/>
      <c r="C191" s="66"/>
      <c r="D191" s="66"/>
      <c r="E191" s="66"/>
      <c r="F191" s="66"/>
      <c r="G191" s="66"/>
      <c r="H191" s="66"/>
      <c r="I191" s="66"/>
      <c r="J191" s="66"/>
      <c r="K191" s="66"/>
      <c r="L191" s="43"/>
      <c r="M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</row>
  </sheetData>
  <sheetProtection sheet="1" autoFilter="0" formatColumns="0" formatRows="0" objects="1" scenarios="1" spinCount="100000" saltValue="7wOHxU8YA3SUWMiWqVJjX0hIEXssh+UnwNkcltMztHiMgUAlLvZw56INDh8/YrVAtKm/kJbk7+1l7vz69kgvkg==" hashValue="NZEBwzacfmfsQ9HASJzxMZ+CNOz+0oq4sWmOnk0VKv8dCL8gEWPt6DGzsnbRJUa1NwPxj9kJkFERM7Z7nmgvMA==" algorithmName="SHA-512" password="CC35"/>
  <autoFilter ref="C124:K19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102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16.5" customHeight="1">
      <c r="B7" s="19"/>
      <c r="E7" s="140" t="str">
        <f>'Rekapitulace stavby'!K6</f>
        <v>Rekonstrukce chodníků Jablunkov - centrum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15. 5. 2023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26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ROUND(J117,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ROUND((SUM(BE117:BE133)),  0)</f>
        <v>0</v>
      </c>
      <c r="G33" s="37"/>
      <c r="H33" s="37"/>
      <c r="I33" s="154">
        <v>0.20999999999999999</v>
      </c>
      <c r="J33" s="153">
        <f>ROUND(((SUM(BE117:BE133))*I33),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ROUND((SUM(BF117:BF133)),  0)</f>
        <v>0</v>
      </c>
      <c r="G34" s="37"/>
      <c r="H34" s="37"/>
      <c r="I34" s="154">
        <v>0.14999999999999999</v>
      </c>
      <c r="J34" s="153">
        <f>ROUND(((SUM(BF117:BF133))*I34),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ROUND((SUM(BG117:BG133)),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ROUND((SUM(BH117:BH133)),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ROUND((SUM(BI117:BI133)),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Rekonstrukce chodníků Jablunkov - centrum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107 -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 xml:space="preserve"> </v>
      </c>
      <c r="G89" s="39"/>
      <c r="H89" s="39"/>
      <c r="I89" s="31" t="s">
        <v>23</v>
      </c>
      <c r="J89" s="78" t="str">
        <f>IF(J12="","",J12)</f>
        <v>15. 5. 2023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106</v>
      </c>
      <c r="D94" s="175"/>
      <c r="E94" s="175"/>
      <c r="F94" s="175"/>
      <c r="G94" s="175"/>
      <c r="H94" s="175"/>
      <c r="I94" s="175"/>
      <c r="J94" s="176" t="s">
        <v>107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108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109</v>
      </c>
    </row>
    <row r="97" s="9" customFormat="1" ht="24.96" customHeight="1">
      <c r="A97" s="9"/>
      <c r="B97" s="178"/>
      <c r="C97" s="179"/>
      <c r="D97" s="180" t="s">
        <v>614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119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17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Rekonstrukce chodníků Jablunkov - centrum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103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SO 107 - VRN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21</v>
      </c>
      <c r="D111" s="39"/>
      <c r="E111" s="39"/>
      <c r="F111" s="26" t="str">
        <f>F12</f>
        <v xml:space="preserve"> </v>
      </c>
      <c r="G111" s="39"/>
      <c r="H111" s="39"/>
      <c r="I111" s="31" t="s">
        <v>23</v>
      </c>
      <c r="J111" s="78" t="str">
        <f>IF(J12="","",J12)</f>
        <v>15. 5. 2023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25</v>
      </c>
      <c r="D113" s="39"/>
      <c r="E113" s="39"/>
      <c r="F113" s="26" t="str">
        <f>E15</f>
        <v xml:space="preserve"> </v>
      </c>
      <c r="G113" s="39"/>
      <c r="H113" s="39"/>
      <c r="I113" s="31" t="s">
        <v>30</v>
      </c>
      <c r="J113" s="35" t="str">
        <f>E21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28</v>
      </c>
      <c r="D114" s="39"/>
      <c r="E114" s="39"/>
      <c r="F114" s="26" t="str">
        <f>IF(E18="","",E18)</f>
        <v>Vyplň údaj</v>
      </c>
      <c r="G114" s="39"/>
      <c r="H114" s="39"/>
      <c r="I114" s="31" t="s">
        <v>32</v>
      </c>
      <c r="J114" s="35" t="str">
        <f>E24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1" customFormat="1" ht="29.28" customHeight="1">
      <c r="A116" s="190"/>
      <c r="B116" s="191"/>
      <c r="C116" s="192" t="s">
        <v>120</v>
      </c>
      <c r="D116" s="193" t="s">
        <v>59</v>
      </c>
      <c r="E116" s="193" t="s">
        <v>55</v>
      </c>
      <c r="F116" s="193" t="s">
        <v>56</v>
      </c>
      <c r="G116" s="193" t="s">
        <v>121</v>
      </c>
      <c r="H116" s="193" t="s">
        <v>122</v>
      </c>
      <c r="I116" s="193" t="s">
        <v>123</v>
      </c>
      <c r="J116" s="194" t="s">
        <v>107</v>
      </c>
      <c r="K116" s="195" t="s">
        <v>124</v>
      </c>
      <c r="L116" s="196"/>
      <c r="M116" s="99" t="s">
        <v>1</v>
      </c>
      <c r="N116" s="100" t="s">
        <v>38</v>
      </c>
      <c r="O116" s="100" t="s">
        <v>125</v>
      </c>
      <c r="P116" s="100" t="s">
        <v>126</v>
      </c>
      <c r="Q116" s="100" t="s">
        <v>127</v>
      </c>
      <c r="R116" s="100" t="s">
        <v>128</v>
      </c>
      <c r="S116" s="100" t="s">
        <v>129</v>
      </c>
      <c r="T116" s="101" t="s">
        <v>130</v>
      </c>
      <c r="U116" s="190"/>
      <c r="V116" s="190"/>
      <c r="W116" s="190"/>
      <c r="X116" s="190"/>
      <c r="Y116" s="190"/>
      <c r="Z116" s="190"/>
      <c r="AA116" s="190"/>
      <c r="AB116" s="190"/>
      <c r="AC116" s="190"/>
      <c r="AD116" s="190"/>
      <c r="AE116" s="190"/>
    </row>
    <row r="117" s="2" customFormat="1" ht="22.8" customHeight="1">
      <c r="A117" s="37"/>
      <c r="B117" s="38"/>
      <c r="C117" s="106" t="s">
        <v>131</v>
      </c>
      <c r="D117" s="39"/>
      <c r="E117" s="39"/>
      <c r="F117" s="39"/>
      <c r="G117" s="39"/>
      <c r="H117" s="39"/>
      <c r="I117" s="39"/>
      <c r="J117" s="197">
        <f>BK117</f>
        <v>0</v>
      </c>
      <c r="K117" s="39"/>
      <c r="L117" s="43"/>
      <c r="M117" s="102"/>
      <c r="N117" s="198"/>
      <c r="O117" s="103"/>
      <c r="P117" s="199">
        <f>P118</f>
        <v>0</v>
      </c>
      <c r="Q117" s="103"/>
      <c r="R117" s="199">
        <f>R118</f>
        <v>0</v>
      </c>
      <c r="S117" s="103"/>
      <c r="T117" s="200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73</v>
      </c>
      <c r="AU117" s="16" t="s">
        <v>109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73</v>
      </c>
      <c r="E118" s="205" t="s">
        <v>100</v>
      </c>
      <c r="F118" s="205" t="s">
        <v>615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SUM(P119:P133)</f>
        <v>0</v>
      </c>
      <c r="Q118" s="210"/>
      <c r="R118" s="211">
        <f>SUM(R119:R133)</f>
        <v>0</v>
      </c>
      <c r="S118" s="210"/>
      <c r="T118" s="212">
        <f>SUM(T119:T133)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167</v>
      </c>
      <c r="AT118" s="214" t="s">
        <v>73</v>
      </c>
      <c r="AU118" s="214" t="s">
        <v>74</v>
      </c>
      <c r="AY118" s="213" t="s">
        <v>134</v>
      </c>
      <c r="BK118" s="215">
        <f>SUM(BK119:BK133)</f>
        <v>0</v>
      </c>
    </row>
    <row r="119" s="2" customFormat="1" ht="16.5" customHeight="1">
      <c r="A119" s="37"/>
      <c r="B119" s="38"/>
      <c r="C119" s="218" t="s">
        <v>8</v>
      </c>
      <c r="D119" s="218" t="s">
        <v>138</v>
      </c>
      <c r="E119" s="219" t="s">
        <v>616</v>
      </c>
      <c r="F119" s="220" t="s">
        <v>617</v>
      </c>
      <c r="G119" s="221" t="s">
        <v>618</v>
      </c>
      <c r="H119" s="222">
        <v>1</v>
      </c>
      <c r="I119" s="223"/>
      <c r="J119" s="222">
        <f>ROUND(I119*H119,0)</f>
        <v>0</v>
      </c>
      <c r="K119" s="224"/>
      <c r="L119" s="43"/>
      <c r="M119" s="225" t="s">
        <v>1</v>
      </c>
      <c r="N119" s="226" t="s">
        <v>39</v>
      </c>
      <c r="O119" s="90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9" t="s">
        <v>619</v>
      </c>
      <c r="AT119" s="229" t="s">
        <v>138</v>
      </c>
      <c r="AU119" s="229" t="s">
        <v>8</v>
      </c>
      <c r="AY119" s="16" t="s">
        <v>134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6" t="s">
        <v>8</v>
      </c>
      <c r="BK119" s="230">
        <f>ROUND(I119*H119,0)</f>
        <v>0</v>
      </c>
      <c r="BL119" s="16" t="s">
        <v>619</v>
      </c>
      <c r="BM119" s="229" t="s">
        <v>620</v>
      </c>
    </row>
    <row r="120" s="2" customFormat="1">
      <c r="A120" s="37"/>
      <c r="B120" s="38"/>
      <c r="C120" s="39"/>
      <c r="D120" s="231" t="s">
        <v>145</v>
      </c>
      <c r="E120" s="39"/>
      <c r="F120" s="232" t="s">
        <v>617</v>
      </c>
      <c r="G120" s="39"/>
      <c r="H120" s="39"/>
      <c r="I120" s="233"/>
      <c r="J120" s="39"/>
      <c r="K120" s="39"/>
      <c r="L120" s="43"/>
      <c r="M120" s="234"/>
      <c r="N120" s="235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145</v>
      </c>
      <c r="AU120" s="16" t="s">
        <v>8</v>
      </c>
    </row>
    <row r="121" s="2" customFormat="1" ht="16.5" customHeight="1">
      <c r="A121" s="37"/>
      <c r="B121" s="38"/>
      <c r="C121" s="218" t="s">
        <v>83</v>
      </c>
      <c r="D121" s="218" t="s">
        <v>138</v>
      </c>
      <c r="E121" s="219" t="s">
        <v>621</v>
      </c>
      <c r="F121" s="220" t="s">
        <v>622</v>
      </c>
      <c r="G121" s="221" t="s">
        <v>618</v>
      </c>
      <c r="H121" s="222">
        <v>1</v>
      </c>
      <c r="I121" s="223"/>
      <c r="J121" s="222">
        <f>ROUND(I121*H121,0)</f>
        <v>0</v>
      </c>
      <c r="K121" s="224"/>
      <c r="L121" s="43"/>
      <c r="M121" s="225" t="s">
        <v>1</v>
      </c>
      <c r="N121" s="226" t="s">
        <v>39</v>
      </c>
      <c r="O121" s="90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9" t="s">
        <v>619</v>
      </c>
      <c r="AT121" s="229" t="s">
        <v>138</v>
      </c>
      <c r="AU121" s="229" t="s">
        <v>8</v>
      </c>
      <c r="AY121" s="16" t="s">
        <v>134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6" t="s">
        <v>8</v>
      </c>
      <c r="BK121" s="230">
        <f>ROUND(I121*H121,0)</f>
        <v>0</v>
      </c>
      <c r="BL121" s="16" t="s">
        <v>619</v>
      </c>
      <c r="BM121" s="229" t="s">
        <v>623</v>
      </c>
    </row>
    <row r="122" s="2" customFormat="1">
      <c r="A122" s="37"/>
      <c r="B122" s="38"/>
      <c r="C122" s="39"/>
      <c r="D122" s="231" t="s">
        <v>145</v>
      </c>
      <c r="E122" s="39"/>
      <c r="F122" s="232" t="s">
        <v>622</v>
      </c>
      <c r="G122" s="39"/>
      <c r="H122" s="39"/>
      <c r="I122" s="233"/>
      <c r="J122" s="39"/>
      <c r="K122" s="39"/>
      <c r="L122" s="43"/>
      <c r="M122" s="234"/>
      <c r="N122" s="235"/>
      <c r="O122" s="90"/>
      <c r="P122" s="90"/>
      <c r="Q122" s="90"/>
      <c r="R122" s="90"/>
      <c r="S122" s="90"/>
      <c r="T122" s="91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145</v>
      </c>
      <c r="AU122" s="16" t="s">
        <v>8</v>
      </c>
    </row>
    <row r="123" s="2" customFormat="1" ht="16.5" customHeight="1">
      <c r="A123" s="37"/>
      <c r="B123" s="38"/>
      <c r="C123" s="218" t="s">
        <v>143</v>
      </c>
      <c r="D123" s="218" t="s">
        <v>138</v>
      </c>
      <c r="E123" s="219" t="s">
        <v>624</v>
      </c>
      <c r="F123" s="220" t="s">
        <v>625</v>
      </c>
      <c r="G123" s="221" t="s">
        <v>618</v>
      </c>
      <c r="H123" s="222">
        <v>1</v>
      </c>
      <c r="I123" s="223"/>
      <c r="J123" s="222">
        <f>ROUND(I123*H123,0)</f>
        <v>0</v>
      </c>
      <c r="K123" s="224"/>
      <c r="L123" s="43"/>
      <c r="M123" s="225" t="s">
        <v>1</v>
      </c>
      <c r="N123" s="226" t="s">
        <v>39</v>
      </c>
      <c r="O123" s="90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9" t="s">
        <v>619</v>
      </c>
      <c r="AT123" s="229" t="s">
        <v>138</v>
      </c>
      <c r="AU123" s="229" t="s">
        <v>8</v>
      </c>
      <c r="AY123" s="16" t="s">
        <v>134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6" t="s">
        <v>8</v>
      </c>
      <c r="BK123" s="230">
        <f>ROUND(I123*H123,0)</f>
        <v>0</v>
      </c>
      <c r="BL123" s="16" t="s">
        <v>619</v>
      </c>
      <c r="BM123" s="229" t="s">
        <v>626</v>
      </c>
    </row>
    <row r="124" s="2" customFormat="1">
      <c r="A124" s="37"/>
      <c r="B124" s="38"/>
      <c r="C124" s="39"/>
      <c r="D124" s="231" t="s">
        <v>145</v>
      </c>
      <c r="E124" s="39"/>
      <c r="F124" s="232" t="s">
        <v>627</v>
      </c>
      <c r="G124" s="39"/>
      <c r="H124" s="39"/>
      <c r="I124" s="233"/>
      <c r="J124" s="39"/>
      <c r="K124" s="39"/>
      <c r="L124" s="43"/>
      <c r="M124" s="234"/>
      <c r="N124" s="235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145</v>
      </c>
      <c r="AU124" s="16" t="s">
        <v>8</v>
      </c>
    </row>
    <row r="125" s="2" customFormat="1" ht="16.5" customHeight="1">
      <c r="A125" s="37"/>
      <c r="B125" s="38"/>
      <c r="C125" s="218" t="s">
        <v>142</v>
      </c>
      <c r="D125" s="218" t="s">
        <v>138</v>
      </c>
      <c r="E125" s="219" t="s">
        <v>628</v>
      </c>
      <c r="F125" s="220" t="s">
        <v>629</v>
      </c>
      <c r="G125" s="221" t="s">
        <v>618</v>
      </c>
      <c r="H125" s="222">
        <v>1</v>
      </c>
      <c r="I125" s="223"/>
      <c r="J125" s="222">
        <f>ROUND(I125*H125,0)</f>
        <v>0</v>
      </c>
      <c r="K125" s="224"/>
      <c r="L125" s="43"/>
      <c r="M125" s="225" t="s">
        <v>1</v>
      </c>
      <c r="N125" s="226" t="s">
        <v>39</v>
      </c>
      <c r="O125" s="90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9" t="s">
        <v>619</v>
      </c>
      <c r="AT125" s="229" t="s">
        <v>138</v>
      </c>
      <c r="AU125" s="229" t="s">
        <v>8</v>
      </c>
      <c r="AY125" s="16" t="s">
        <v>134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6" t="s">
        <v>8</v>
      </c>
      <c r="BK125" s="230">
        <f>ROUND(I125*H125,0)</f>
        <v>0</v>
      </c>
      <c r="BL125" s="16" t="s">
        <v>619</v>
      </c>
      <c r="BM125" s="229" t="s">
        <v>630</v>
      </c>
    </row>
    <row r="126" s="2" customFormat="1" ht="16.5" customHeight="1">
      <c r="A126" s="37"/>
      <c r="B126" s="38"/>
      <c r="C126" s="218" t="s">
        <v>167</v>
      </c>
      <c r="D126" s="218" t="s">
        <v>138</v>
      </c>
      <c r="E126" s="219" t="s">
        <v>631</v>
      </c>
      <c r="F126" s="220" t="s">
        <v>632</v>
      </c>
      <c r="G126" s="221" t="s">
        <v>618</v>
      </c>
      <c r="H126" s="222">
        <v>1</v>
      </c>
      <c r="I126" s="223"/>
      <c r="J126" s="222">
        <f>ROUND(I126*H126,0)</f>
        <v>0</v>
      </c>
      <c r="K126" s="224"/>
      <c r="L126" s="43"/>
      <c r="M126" s="225" t="s">
        <v>1</v>
      </c>
      <c r="N126" s="226" t="s">
        <v>39</v>
      </c>
      <c r="O126" s="90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9" t="s">
        <v>619</v>
      </c>
      <c r="AT126" s="229" t="s">
        <v>138</v>
      </c>
      <c r="AU126" s="229" t="s">
        <v>8</v>
      </c>
      <c r="AY126" s="16" t="s">
        <v>134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6" t="s">
        <v>8</v>
      </c>
      <c r="BK126" s="230">
        <f>ROUND(I126*H126,0)</f>
        <v>0</v>
      </c>
      <c r="BL126" s="16" t="s">
        <v>619</v>
      </c>
      <c r="BM126" s="229" t="s">
        <v>633</v>
      </c>
    </row>
    <row r="127" s="2" customFormat="1">
      <c r="A127" s="37"/>
      <c r="B127" s="38"/>
      <c r="C127" s="39"/>
      <c r="D127" s="231" t="s">
        <v>145</v>
      </c>
      <c r="E127" s="39"/>
      <c r="F127" s="232" t="s">
        <v>632</v>
      </c>
      <c r="G127" s="39"/>
      <c r="H127" s="39"/>
      <c r="I127" s="233"/>
      <c r="J127" s="39"/>
      <c r="K127" s="39"/>
      <c r="L127" s="43"/>
      <c r="M127" s="234"/>
      <c r="N127" s="235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145</v>
      </c>
      <c r="AU127" s="16" t="s">
        <v>8</v>
      </c>
    </row>
    <row r="128" s="2" customFormat="1" ht="16.5" customHeight="1">
      <c r="A128" s="37"/>
      <c r="B128" s="38"/>
      <c r="C128" s="218" t="s">
        <v>173</v>
      </c>
      <c r="D128" s="218" t="s">
        <v>138</v>
      </c>
      <c r="E128" s="219" t="s">
        <v>634</v>
      </c>
      <c r="F128" s="220" t="s">
        <v>635</v>
      </c>
      <c r="G128" s="221" t="s">
        <v>618</v>
      </c>
      <c r="H128" s="222">
        <v>1</v>
      </c>
      <c r="I128" s="223"/>
      <c r="J128" s="222">
        <f>ROUND(I128*H128,0)</f>
        <v>0</v>
      </c>
      <c r="K128" s="224"/>
      <c r="L128" s="43"/>
      <c r="M128" s="225" t="s">
        <v>1</v>
      </c>
      <c r="N128" s="226" t="s">
        <v>39</v>
      </c>
      <c r="O128" s="90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619</v>
      </c>
      <c r="AT128" s="229" t="s">
        <v>138</v>
      </c>
      <c r="AU128" s="229" t="s">
        <v>8</v>
      </c>
      <c r="AY128" s="16" t="s">
        <v>134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</v>
      </c>
      <c r="BK128" s="230">
        <f>ROUND(I128*H128,0)</f>
        <v>0</v>
      </c>
      <c r="BL128" s="16" t="s">
        <v>619</v>
      </c>
      <c r="BM128" s="229" t="s">
        <v>636</v>
      </c>
    </row>
    <row r="129" s="2" customFormat="1">
      <c r="A129" s="37"/>
      <c r="B129" s="38"/>
      <c r="C129" s="39"/>
      <c r="D129" s="231" t="s">
        <v>145</v>
      </c>
      <c r="E129" s="39"/>
      <c r="F129" s="232" t="s">
        <v>635</v>
      </c>
      <c r="G129" s="39"/>
      <c r="H129" s="39"/>
      <c r="I129" s="233"/>
      <c r="J129" s="39"/>
      <c r="K129" s="39"/>
      <c r="L129" s="43"/>
      <c r="M129" s="234"/>
      <c r="N129" s="235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145</v>
      </c>
      <c r="AU129" s="16" t="s">
        <v>8</v>
      </c>
    </row>
    <row r="130" s="2" customFormat="1" ht="16.5" customHeight="1">
      <c r="A130" s="37"/>
      <c r="B130" s="38"/>
      <c r="C130" s="218" t="s">
        <v>182</v>
      </c>
      <c r="D130" s="218" t="s">
        <v>138</v>
      </c>
      <c r="E130" s="219" t="s">
        <v>637</v>
      </c>
      <c r="F130" s="220" t="s">
        <v>638</v>
      </c>
      <c r="G130" s="221" t="s">
        <v>618</v>
      </c>
      <c r="H130" s="222">
        <v>1</v>
      </c>
      <c r="I130" s="223"/>
      <c r="J130" s="222">
        <f>ROUND(I130*H130,0)</f>
        <v>0</v>
      </c>
      <c r="K130" s="224"/>
      <c r="L130" s="43"/>
      <c r="M130" s="225" t="s">
        <v>1</v>
      </c>
      <c r="N130" s="226" t="s">
        <v>39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619</v>
      </c>
      <c r="AT130" s="229" t="s">
        <v>138</v>
      </c>
      <c r="AU130" s="229" t="s">
        <v>8</v>
      </c>
      <c r="AY130" s="16" t="s">
        <v>134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8</v>
      </c>
      <c r="BK130" s="230">
        <f>ROUND(I130*H130,0)</f>
        <v>0</v>
      </c>
      <c r="BL130" s="16" t="s">
        <v>619</v>
      </c>
      <c r="BM130" s="229" t="s">
        <v>639</v>
      </c>
    </row>
    <row r="131" s="2" customFormat="1">
      <c r="A131" s="37"/>
      <c r="B131" s="38"/>
      <c r="C131" s="39"/>
      <c r="D131" s="231" t="s">
        <v>145</v>
      </c>
      <c r="E131" s="39"/>
      <c r="F131" s="232" t="s">
        <v>640</v>
      </c>
      <c r="G131" s="39"/>
      <c r="H131" s="39"/>
      <c r="I131" s="233"/>
      <c r="J131" s="39"/>
      <c r="K131" s="39"/>
      <c r="L131" s="43"/>
      <c r="M131" s="234"/>
      <c r="N131" s="235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145</v>
      </c>
      <c r="AU131" s="16" t="s">
        <v>8</v>
      </c>
    </row>
    <row r="132" s="2" customFormat="1" ht="16.5" customHeight="1">
      <c r="A132" s="37"/>
      <c r="B132" s="38"/>
      <c r="C132" s="218" t="s">
        <v>189</v>
      </c>
      <c r="D132" s="218" t="s">
        <v>138</v>
      </c>
      <c r="E132" s="219" t="s">
        <v>641</v>
      </c>
      <c r="F132" s="220" t="s">
        <v>642</v>
      </c>
      <c r="G132" s="221" t="s">
        <v>618</v>
      </c>
      <c r="H132" s="222">
        <v>1</v>
      </c>
      <c r="I132" s="223"/>
      <c r="J132" s="222">
        <f>ROUND(I132*H132,0)</f>
        <v>0</v>
      </c>
      <c r="K132" s="224"/>
      <c r="L132" s="43"/>
      <c r="M132" s="225" t="s">
        <v>1</v>
      </c>
      <c r="N132" s="226" t="s">
        <v>39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619</v>
      </c>
      <c r="AT132" s="229" t="s">
        <v>138</v>
      </c>
      <c r="AU132" s="229" t="s">
        <v>8</v>
      </c>
      <c r="AY132" s="16" t="s">
        <v>134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</v>
      </c>
      <c r="BK132" s="230">
        <f>ROUND(I132*H132,0)</f>
        <v>0</v>
      </c>
      <c r="BL132" s="16" t="s">
        <v>619</v>
      </c>
      <c r="BM132" s="229" t="s">
        <v>643</v>
      </c>
    </row>
    <row r="133" s="2" customFormat="1">
      <c r="A133" s="37"/>
      <c r="B133" s="38"/>
      <c r="C133" s="39"/>
      <c r="D133" s="231" t="s">
        <v>145</v>
      </c>
      <c r="E133" s="39"/>
      <c r="F133" s="232" t="s">
        <v>644</v>
      </c>
      <c r="G133" s="39"/>
      <c r="H133" s="39"/>
      <c r="I133" s="233"/>
      <c r="J133" s="39"/>
      <c r="K133" s="39"/>
      <c r="L133" s="43"/>
      <c r="M133" s="268"/>
      <c r="N133" s="269"/>
      <c r="O133" s="270"/>
      <c r="P133" s="270"/>
      <c r="Q133" s="270"/>
      <c r="R133" s="270"/>
      <c r="S133" s="270"/>
      <c r="T133" s="27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145</v>
      </c>
      <c r="AU133" s="16" t="s">
        <v>8</v>
      </c>
    </row>
    <row r="134" s="2" customFormat="1" ht="6.96" customHeight="1">
      <c r="A134" s="37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43"/>
      <c r="M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</sheetData>
  <sheetProtection sheet="1" autoFilter="0" formatColumns="0" formatRows="0" objects="1" scenarios="1" spinCount="100000" saltValue="e5Q+YMehnvSO1hk9g2NZGgrh09Fp+4sIjFc0mmz9VpX5eHDm5jATj01fqN42URlxnjn3QDaBjUheDzoDEjyyIQ==" hashValue="ZiXkMoWJhGlvINgEn6cq73gAH95qG1LlOHWgNNN/Zy9vmDGVak/y+1vwVGqEs5Y/iD1vFxn7wS3Q0l9usizMvQ==" algorithmName="SHA-512" password="CC35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Pavla Drozdová</dc:creator>
  <cp:lastModifiedBy>Pavla Drozdová</cp:lastModifiedBy>
  <dcterms:created xsi:type="dcterms:W3CDTF">2023-09-06T13:04:50Z</dcterms:created>
  <dcterms:modified xsi:type="dcterms:W3CDTF">2023-09-06T13:05:02Z</dcterms:modified>
</cp:coreProperties>
</file>